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0" documentId="13_ncr:1_{EB117B92-B37A-4C4E-99D8-015A4693385D}" xr6:coauthVersionLast="47" xr6:coauthVersionMax="47" xr10:uidLastSave="{00000000-0000-0000-0000-000000000000}"/>
  <bookViews>
    <workbookView xWindow="-108" yWindow="-108" windowWidth="23256" windowHeight="12576" tabRatio="788" activeTab="8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January!$K$2</definedName>
    <definedName name="DaysAndWeeks">{0,1,2,3,4,5,6} + {0;1;2;3;4;5}*7</definedName>
    <definedName name="_xlnm.Print_Area" localSheetId="0">January!$A$1:$H$14</definedName>
    <definedName name="WeekStart">January!$K$3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2" i="25" l="1"/>
  <c r="B2" i="24"/>
  <c r="B2" i="23"/>
  <c r="B2" i="22"/>
  <c r="B2" i="21"/>
  <c r="B2" i="20"/>
  <c r="B2" i="19"/>
  <c r="B2" i="18"/>
  <c r="B2" i="17"/>
  <c r="B2" i="16"/>
  <c r="B2" i="15" l="1"/>
  <c r="B1" i="17" l="1"/>
  <c r="B1" i="19" l="1"/>
  <c r="B1" i="18"/>
  <c r="B1" i="21"/>
  <c r="B1" i="20"/>
  <c r="B1" i="23"/>
  <c r="B1" i="22"/>
  <c r="B1" i="25"/>
  <c r="B1" i="24"/>
  <c r="B1" i="16"/>
  <c r="B1" i="15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<sst xmlns="http://schemas.openxmlformats.org/spreadsheetml/2006/main" count="185" uniqueCount="89">
  <si>
    <t>CALENDAR SETTINGS</t>
  </si>
  <si>
    <t>YEAR</t>
  </si>
  <si>
    <t>WEEK START</t>
  </si>
  <si>
    <t>SUNDAY</t>
  </si>
  <si>
    <t>NOTES</t>
  </si>
  <si>
    <t>Apple                  White or Chocolate Milk</t>
  </si>
  <si>
    <t>Cheese Stick        White or Chocolate Milk</t>
  </si>
  <si>
    <t>Orange Slices      White or Chocolate Milk</t>
  </si>
  <si>
    <t>Chat Snacks       White or Chocolate Milke</t>
  </si>
  <si>
    <t>Go-Gurt             White or Chocolate Milk</t>
  </si>
  <si>
    <t>Chocolate Chip Cookie               White or Chocolate Milk</t>
  </si>
  <si>
    <t>Cheez-it              White or Chocolate Milk</t>
  </si>
  <si>
    <t>Banana                White or Chocolate Milk</t>
  </si>
  <si>
    <t>Dragon Juice        White or Chocolate Milk</t>
  </si>
  <si>
    <t>Smores Bar         White or Chocolate Milk</t>
  </si>
  <si>
    <t>Goldfish Crackers White or Chocolate Milk</t>
  </si>
  <si>
    <t>Grapes                White or Chocolate Milk</t>
  </si>
  <si>
    <t>Fruit Snack          White or Chocolate Milk</t>
  </si>
  <si>
    <t>Ritz Cracker &amp; Cheese               White or Chocolate Milk</t>
  </si>
  <si>
    <t>SEPTEMBER SNACK 2024</t>
  </si>
  <si>
    <t>OCTOBER SNACK 2024</t>
  </si>
  <si>
    <t>Applesauce Cup White or Chocolate Milk</t>
  </si>
  <si>
    <t>Cheetos               White or Chocolate Milk</t>
  </si>
  <si>
    <t>Rice Krispie Bar  White or Chocolate Milk</t>
  </si>
  <si>
    <t>Go-Gurt              White or Chocolate Milk</t>
  </si>
  <si>
    <t>Muffin                 White or Chocolate Milk</t>
  </si>
  <si>
    <t>Carrots &amp; Ranch White or Chocolate Milk</t>
  </si>
  <si>
    <t>Apple                   White or Chocolate Milk</t>
  </si>
  <si>
    <t>Grandmas Cookies White or Chocolate Milk</t>
  </si>
  <si>
    <t>Scooby Snacks    White or Chocolate Milk</t>
  </si>
  <si>
    <t>Smartfood Popcorn White or Chocolate Milk</t>
  </si>
  <si>
    <t>NO SCHOOL      MEA BREAK</t>
  </si>
  <si>
    <t>Birthday Grahams White or Chocolate Milk</t>
  </si>
  <si>
    <t>Cereal Bar           White or Chocolate Milk</t>
  </si>
  <si>
    <t>NOVEMBER SNACK 2024</t>
  </si>
  <si>
    <t>Pretzel               White or Chocolate Milk</t>
  </si>
  <si>
    <t>Scooby Snack     White or Chocolate Milk</t>
  </si>
  <si>
    <t>Nacho Cheese Doritos                White or Chocolate Milk</t>
  </si>
  <si>
    <t>Nacho Cheese Dorito White or Chocolate Milk</t>
  </si>
  <si>
    <t>Goldfish Cracker White or Chocolate Milk</t>
  </si>
  <si>
    <t>Cereal Bar          White or Chocolate Milk</t>
  </si>
  <si>
    <t>Ritz Cracker &amp; Cheese                White or Chocolate Milk</t>
  </si>
  <si>
    <t>NO SCHOOL PARENT TEACHER CONFRENCES</t>
  </si>
  <si>
    <t>Cheese Stick       White or Chocolate Milk</t>
  </si>
  <si>
    <t>Orange Slices       White or Chocolate Milk</t>
  </si>
  <si>
    <t>Cheetos              White or Chocolate Milk</t>
  </si>
  <si>
    <t>NO SCHOOL THANKSGIVING BREAK</t>
  </si>
  <si>
    <t>DECEMBER SNACK 2024</t>
  </si>
  <si>
    <t>Banana               White or Chocolate Milk</t>
  </si>
  <si>
    <t>Cheez-it Crackers White or Chocolate Milk</t>
  </si>
  <si>
    <t>Grape                 White or Chocolate Milk</t>
  </si>
  <si>
    <t>Pretzel                White or Chocolate Milk</t>
  </si>
  <si>
    <t>Chat Snacks       White or Chocolate Milk</t>
  </si>
  <si>
    <t>NO SCHOOL       New Years Day</t>
  </si>
  <si>
    <t>Carrots and Ranch White or Chocolate Milk</t>
  </si>
  <si>
    <t>Cheeze-it           White or Chocolate Milk</t>
  </si>
  <si>
    <t>Dragon Juice       White or Chocolate Milk</t>
  </si>
  <si>
    <t>Smore Bar          White or Chocolate Milk</t>
  </si>
  <si>
    <t>Ritz Cracker and Cheese               White or Chocolate Milk</t>
  </si>
  <si>
    <t>Fruit Snack         White or Chocolate Milk</t>
  </si>
  <si>
    <t>Scooby Snack      White or Chocolate Milk</t>
  </si>
  <si>
    <t>Rice Krispies Bar     White or Chocolate Milk</t>
  </si>
  <si>
    <t>Smartfood Popcorn             White or Chocolate Milk</t>
  </si>
  <si>
    <t xml:space="preserve">Smartfood Popcorn White or Chocolate Milk </t>
  </si>
  <si>
    <t>NO SCHOOL</t>
  </si>
  <si>
    <t>Cheeze-it Crackers White or Chocolate Milk</t>
  </si>
  <si>
    <t>Grapes               White or Chocolate Milk</t>
  </si>
  <si>
    <t>Nacho Cheese Doritos                    White or Chocolate Milk</t>
  </si>
  <si>
    <t>Smore Bar           White or Chocolate Milk</t>
  </si>
  <si>
    <t>NO SCHOOL WINTER BREAK</t>
  </si>
  <si>
    <t xml:space="preserve">      January Snack 2025</t>
  </si>
  <si>
    <t>FEBRUARY SNACK 2025</t>
  </si>
  <si>
    <t>MARCH SNACK 2025</t>
  </si>
  <si>
    <t>Birthday Graham White or Chocolate Milk</t>
  </si>
  <si>
    <t>Rice Krispie Bar White or Chocolate Milk</t>
  </si>
  <si>
    <t>NO SCHOOL CONFRENCES</t>
  </si>
  <si>
    <t>Apple                 White or Chocolate Milk</t>
  </si>
  <si>
    <t>Ritz Cracker and Cheese                White or Chocolate Milk</t>
  </si>
  <si>
    <t>Nacho Cheese Doritos               White or Chocolate Milk</t>
  </si>
  <si>
    <t>Chocolate Chip Cookie                White or Chocolate Milk</t>
  </si>
  <si>
    <t>APRIL SNACK 2025</t>
  </si>
  <si>
    <t>Chat Snacks        White or Chocolate Milk</t>
  </si>
  <si>
    <t>Muffins               White or Chocolate Milk</t>
  </si>
  <si>
    <t>MAY SNACK 2025</t>
  </si>
  <si>
    <t>Birthday Brahams White or Chocolate Milk</t>
  </si>
  <si>
    <t>Rice Krispies Bar White or Chocolate Milk</t>
  </si>
  <si>
    <t>Chat Snack         White or Chocolate Milk</t>
  </si>
  <si>
    <t>Nacho Cheese Dorito         White or Chocolate Milk</t>
  </si>
  <si>
    <t>Nacho Cheese Dorinto White or Chocolate Milk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</si>
</sst>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62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  <font>
      <sz val="11"/>
      <color theme="1" tint="0.24994659260841701"/>
      <name val="Sylfaen"/>
      <family val="1"/>
      <scheme val="minor"/>
    </font>
    <font>
      <sz val="11"/>
      <color theme="4" tint="-0.24994659260841701"/>
      <name val="Sylfaen"/>
      <family val="1"/>
      <scheme val="minor"/>
    </font>
    <font>
      <sz val="10"/>
      <name val="Sylfaen"/>
      <family val="1"/>
      <scheme val="minor"/>
    </font>
    <font>
      <sz val="12"/>
      <color theme="4" tint="-0.24994659260841701"/>
      <name val="Sylfaen"/>
      <family val="1"/>
      <scheme val="minor"/>
    </font>
    <font>
      <sz val="11"/>
      <color theme="1" tint="0.34998626667073579"/>
      <name val="Sylfaen"/>
      <family val="1"/>
      <scheme val="minor"/>
    </font>
    <font>
      <b/>
      <sz val="11"/>
      <color theme="1" tint="0.34998626667073579"/>
      <name val="Sylfaen"/>
      <family val="1"/>
      <scheme val="minor"/>
    </font>
    <font>
      <sz val="35"/>
      <color theme="4"/>
      <name val="Sylfaen"/>
      <family val="1"/>
      <scheme val="major"/>
    </font>
    <font>
      <sz val="11"/>
      <color theme="1" tint="0.24994659260841701"/>
      <name val="Sylfaen"/>
      <family val="1"/>
      <scheme val="major"/>
    </font>
    <font>
      <sz val="11"/>
      <color theme="4" tint="-0.24994659260841701"/>
      <name val="Sylfaen"/>
      <family val="1"/>
      <scheme val="major"/>
    </font>
    <font>
      <sz val="11"/>
      <color theme="4"/>
      <name val="Sylfaen"/>
      <family val="1"/>
      <scheme val="minor"/>
    </font>
    <font>
      <sz val="11"/>
      <color theme="5"/>
      <name val="Sylfaen"/>
      <family val="1"/>
      <scheme val="minor"/>
    </font>
    <font>
      <sz val="11"/>
      <color theme="6"/>
      <name val="Sylfaen"/>
      <family val="1"/>
      <scheme val="minor"/>
    </font>
    <font>
      <sz val="11"/>
      <color theme="7"/>
      <name val="Sylfaen"/>
      <family val="1"/>
      <scheme val="minor"/>
    </font>
    <font>
      <sz val="11"/>
      <color theme="8"/>
      <name val="Sylfaen"/>
      <family val="1"/>
      <scheme val="minor"/>
    </font>
    <font>
      <sz val="11"/>
      <color theme="9"/>
      <name val="Sylfaen"/>
      <family val="1"/>
      <scheme val="minor"/>
    </font>
    <font>
      <sz val="11"/>
      <color rgb="FFC00000"/>
      <name val="Sylfaen"/>
      <family val="1"/>
      <scheme val="minor"/>
    </font>
    <font>
      <sz val="11"/>
      <color rgb="FFFF0000"/>
      <name val="Sylfaen"/>
      <family val="1"/>
      <scheme val="minor"/>
    </font>
    <font>
      <sz val="11"/>
      <color rgb="FF00B050"/>
      <name val="Sylfaen"/>
      <family val="1"/>
      <scheme val="minor"/>
    </font>
    <font>
      <sz val="11"/>
      <color rgb="FF00B0F0"/>
      <name val="Sylfaen"/>
      <family val="1"/>
      <scheme val="minor"/>
    </font>
    <font>
      <sz val="11"/>
      <color rgb="FF0070C0"/>
      <name val="Sylfaen"/>
      <family val="1"/>
      <scheme val="minor"/>
    </font>
    <font>
      <sz val="11"/>
      <color rgb="FF002060"/>
      <name val="Sylfaen"/>
      <family val="1"/>
      <scheme val="minor"/>
    </font>
    <font>
      <sz val="11"/>
      <color rgb="FF7030A0"/>
      <name val="Sylfaen"/>
      <family val="1"/>
      <scheme val="minor"/>
    </font>
    <font>
      <sz val="11"/>
      <color theme="4" tint="-0.249977111117893"/>
      <name val="Sylfaen"/>
      <family val="1"/>
      <scheme val="minor"/>
    </font>
    <font>
      <sz val="11"/>
      <color theme="6" tint="-0.249977111117893"/>
      <name val="Sylfaen"/>
      <family val="1"/>
      <scheme val="minor"/>
    </font>
    <font>
      <sz val="36"/>
      <color theme="4" tint="-0.24994659260841701"/>
      <name val="Sylfaen"/>
      <family val="1"/>
      <scheme val="major"/>
    </font>
    <font>
      <sz val="48"/>
      <color theme="4" tint="-0.24994659260841701"/>
      <name val="Sylfaen"/>
      <family val="1"/>
      <scheme val="major"/>
    </font>
    <font>
      <sz val="36"/>
      <color theme="5"/>
      <name val="Sylfaen"/>
      <family val="1"/>
      <scheme val="major"/>
    </font>
    <font>
      <sz val="11"/>
      <color theme="8" tint="-0.499984740745262"/>
      <name val="Sylfaen"/>
      <family val="1"/>
      <scheme val="minor"/>
    </font>
    <font>
      <sz val="11"/>
      <color theme="9" tint="-0.499984740745262"/>
      <name val="Sylfaen"/>
      <family val="1"/>
      <scheme val="minor"/>
    </font>
    <font>
      <sz val="11"/>
      <color theme="9" tint="-0.249977111117893"/>
      <name val="Sylfaen"/>
      <family val="1"/>
      <scheme val="minor"/>
    </font>
    <font>
      <sz val="11"/>
      <color theme="7" tint="-0.249977111117893"/>
      <name val="Sylfaen"/>
      <family val="1"/>
      <scheme val="minor"/>
    </font>
    <font>
      <sz val="11"/>
      <color theme="8" tint="-0.249977111117893"/>
      <name val="Sylfaen"/>
      <family val="1"/>
      <scheme val="minor"/>
    </font>
    <font>
      <sz val="11"/>
      <color theme="2" tint="-0.749992370372631"/>
      <name val="Sylfaen"/>
      <family val="1"/>
      <scheme val="minor"/>
    </font>
    <font>
      <sz val="11"/>
      <color theme="5" tint="-0.499984740745262"/>
      <name val="Sylfaen"/>
      <family val="1"/>
      <scheme val="minor"/>
    </font>
    <font>
      <sz val="11"/>
      <color theme="5" tint="-0.249977111117893"/>
      <name val="Sylfaen"/>
      <family val="1"/>
      <scheme val="minor"/>
    </font>
    <font>
      <sz val="11"/>
      <color rgb="FFFFC000"/>
      <name val="Sylfaen"/>
      <family val="1"/>
      <scheme val="minor"/>
    </font>
    <font>
      <sz val="11"/>
      <color rgb="FF92D050"/>
      <name val="Sylfaen"/>
      <family val="1"/>
      <scheme val="minor"/>
    </font>
    <font>
      <sz val="36"/>
      <color theme="5" tint="-0.499984740745262"/>
      <name val="Sylfaen"/>
      <family val="1"/>
      <scheme val="major"/>
    </font>
    <font>
      <sz val="36"/>
      <color theme="4" tint="-0.499984740745262"/>
      <name val="Sylfaen"/>
      <family val="1"/>
      <scheme val="major"/>
    </font>
    <font>
      <sz val="48"/>
      <color theme="6" tint="-0.499984740745262"/>
      <name val="Sylfaen"/>
      <family val="1"/>
      <scheme val="major"/>
    </font>
    <font>
      <sz val="11"/>
      <color theme="6" tint="-0.499984740745262"/>
      <name val="Sylfaen"/>
      <family val="1"/>
      <scheme val="minor"/>
    </font>
    <font>
      <sz val="48"/>
      <color theme="8" tint="-0.249977111117893"/>
      <name val="Sylfaen"/>
      <family val="1"/>
      <scheme val="major"/>
    </font>
    <font>
      <b/>
      <sz val="11"/>
      <color theme="1" tint="0.24994659260841701"/>
      <name val="Sylfaen"/>
      <family val="1"/>
      <scheme val="minor"/>
    </font>
    <font>
      <sz val="11"/>
      <color theme="4" tint="0.39997558519241921"/>
      <name val="Sylfaen"/>
      <family val="1"/>
      <scheme val="minor"/>
    </font>
    <font>
      <sz val="11"/>
      <color theme="4" tint="-0.499984740745262"/>
      <name val="Sylfaen"/>
      <family val="1"/>
      <scheme val="minor"/>
    </font>
    <font>
      <sz val="48"/>
      <color theme="8"/>
      <name val="Sylfaen"/>
      <family val="1"/>
      <scheme val="major"/>
    </font>
    <font>
      <sz val="11"/>
      <color theme="9" tint="0.39997558519241921"/>
      <name val="Sylfaen"/>
      <family val="1"/>
      <scheme val="minor"/>
    </font>
    <font>
      <sz val="11"/>
      <color theme="7" tint="0.39997558519241921"/>
      <name val="Sylfaen"/>
      <family val="1"/>
      <scheme val="minor"/>
    </font>
    <font>
      <sz val="11"/>
      <color theme="8" tint="0.39997558519241921"/>
      <name val="Sylfaen"/>
      <family val="1"/>
      <scheme val="minor"/>
    </font>
    <font>
      <sz val="11"/>
      <color theme="6" tint="0.39997558519241921"/>
      <name val="Sylfaen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4" borderId="1" applyNumberFormat="0" applyAlignment="0" applyProtection="0"/>
    <xf numFmtId="0" fontId="3" fillId="5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6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6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93"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3" xfId="2" applyFont="1" applyFill="1">
      <alignment horizontal="left" vertical="center" indent="1"/>
    </xf>
    <xf numFmtId="0" fontId="14" fillId="0" borderId="0" xfId="0" applyFont="1">
      <alignment vertical="top"/>
    </xf>
    <xf numFmtId="0" fontId="12" fillId="0" borderId="0" xfId="16" applyFont="1"/>
    <xf numFmtId="0" fontId="15" fillId="0" borderId="0" xfId="14" applyFont="1">
      <alignment horizontal="left" indent="1"/>
    </xf>
    <xf numFmtId="164" fontId="16" fillId="0" borderId="0" xfId="12" applyFo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top" wrapText="1" indent="1"/>
    </xf>
    <xf numFmtId="164" fontId="12" fillId="0" borderId="0" xfId="0" applyNumberFormat="1" applyFont="1">
      <alignment vertical="top"/>
    </xf>
    <xf numFmtId="164" fontId="16" fillId="6" borderId="0" xfId="13" applyNumberFormat="1" applyFont="1" applyAlignment="1">
      <alignment horizontal="left" wrapText="1" indent="1"/>
    </xf>
    <xf numFmtId="0" fontId="12" fillId="6" borderId="0" xfId="13" applyFont="1" applyAlignment="1">
      <alignment horizontal="left" vertical="top" wrapText="1" indent="1"/>
    </xf>
    <xf numFmtId="0" fontId="12" fillId="2" borderId="0" xfId="0" applyFont="1" applyFill="1" applyAlignment="1">
      <alignment horizontal="right"/>
    </xf>
    <xf numFmtId="164" fontId="16" fillId="6" borderId="0" xfId="13" applyNumberFormat="1" applyFont="1" applyAlignment="1">
      <alignment horizontal="left" indent="1"/>
    </xf>
    <xf numFmtId="0" fontId="19" fillId="0" borderId="0" xfId="0" applyFont="1">
      <alignment vertical="top"/>
    </xf>
    <xf numFmtId="0" fontId="20" fillId="2" borderId="0" xfId="2" applyFont="1" applyFill="1" applyBorder="1" applyAlignment="1">
      <alignment vertical="center"/>
    </xf>
    <xf numFmtId="0" fontId="18" fillId="2" borderId="0" xfId="5" applyFont="1" applyFill="1" applyAlignment="1">
      <alignment horizontal="left" vertical="center"/>
    </xf>
    <xf numFmtId="0" fontId="19" fillId="2" borderId="0" xfId="0" applyFont="1" applyFill="1">
      <alignment vertical="top"/>
    </xf>
    <xf numFmtId="0" fontId="18" fillId="0" borderId="0" xfId="5" applyFont="1" applyFill="1" applyBorder="1" applyAlignment="1">
      <alignment horizontal="right" vertical="center"/>
    </xf>
    <xf numFmtId="0" fontId="18" fillId="2" borderId="0" xfId="5" applyFont="1" applyFill="1" applyBorder="1">
      <alignment vertical="center"/>
    </xf>
    <xf numFmtId="0" fontId="20" fillId="2" borderId="0" xfId="15" applyFont="1" applyFill="1"/>
    <xf numFmtId="0" fontId="21" fillId="0" borderId="0" xfId="0" applyFont="1" applyAlignment="1">
      <alignment horizontal="center" vertical="top" wrapText="1" indent="1"/>
    </xf>
    <xf numFmtId="0" fontId="2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4" fillId="6" borderId="0" xfId="13" applyFont="1" applyAlignment="1">
      <alignment horizontal="center" vertical="top" wrapText="1"/>
    </xf>
    <xf numFmtId="0" fontId="25" fillId="6" borderId="0" xfId="13" applyFont="1" applyAlignment="1">
      <alignment horizontal="center" vertical="top" wrapText="1"/>
    </xf>
    <xf numFmtId="0" fontId="26" fillId="6" borderId="0" xfId="13" applyFont="1" applyAlignment="1">
      <alignment horizontal="center" vertical="top" wrapText="1"/>
    </xf>
    <xf numFmtId="0" fontId="27" fillId="6" borderId="0" xfId="13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2" fillId="6" borderId="0" xfId="13" applyFont="1" applyAlignment="1">
      <alignment horizontal="center" vertical="top" wrapText="1"/>
    </xf>
    <xf numFmtId="0" fontId="33" fillId="6" borderId="0" xfId="13" applyFont="1" applyAlignment="1">
      <alignment horizontal="center" vertical="top" wrapText="1"/>
    </xf>
    <xf numFmtId="0" fontId="34" fillId="6" borderId="0" xfId="13" applyFont="1" applyAlignment="1">
      <alignment horizontal="center" vertical="top" wrapText="1"/>
    </xf>
    <xf numFmtId="0" fontId="35" fillId="6" borderId="0" xfId="13" applyFont="1" applyAlignment="1">
      <alignment horizontal="center" vertical="top" wrapText="1"/>
    </xf>
    <xf numFmtId="0" fontId="36" fillId="2" borderId="0" xfId="2" applyFont="1" applyFill="1" applyBorder="1" applyAlignment="1">
      <alignment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 applyBorder="1" applyAlignment="1">
      <alignment vertical="center"/>
    </xf>
    <xf numFmtId="0" fontId="22" fillId="0" borderId="3" xfId="2" applyFont="1" applyFill="1">
      <alignment horizontal="left" vertical="center" indent="1"/>
    </xf>
    <xf numFmtId="0" fontId="39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46" fillId="6" borderId="0" xfId="13" applyFont="1" applyAlignment="1">
      <alignment horizontal="center" vertical="top" wrapText="1"/>
    </xf>
    <xf numFmtId="0" fontId="44" fillId="6" borderId="0" xfId="13" applyFont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12" fillId="7" borderId="0" xfId="0" applyFont="1" applyFill="1" applyAlignment="1">
      <alignment horizontal="center" vertical="top" wrapText="1"/>
    </xf>
    <xf numFmtId="0" fontId="30" fillId="6" borderId="0" xfId="13" applyFont="1" applyAlignment="1">
      <alignment horizontal="center" vertical="top" wrapText="1"/>
    </xf>
    <xf numFmtId="0" fontId="31" fillId="6" borderId="0" xfId="13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49" fillId="2" borderId="0" xfId="2" applyFont="1" applyFill="1" applyBorder="1" applyAlignment="1">
      <alignment vertical="center"/>
    </xf>
    <xf numFmtId="0" fontId="45" fillId="0" borderId="3" xfId="2" applyFont="1" applyFill="1">
      <alignment horizontal="left" vertical="center" indent="1"/>
    </xf>
    <xf numFmtId="0" fontId="50" fillId="2" borderId="0" xfId="2" applyFont="1" applyFill="1" applyBorder="1" applyAlignment="1">
      <alignment vertical="center"/>
    </xf>
    <xf numFmtId="0" fontId="27" fillId="0" borderId="3" xfId="2" applyFont="1" applyFill="1">
      <alignment horizontal="left" vertical="center" indent="1"/>
    </xf>
    <xf numFmtId="0" fontId="27" fillId="0" borderId="0" xfId="0" applyFont="1" applyAlignment="1">
      <alignment horizontal="center" vertical="top" wrapText="1"/>
    </xf>
    <xf numFmtId="0" fontId="28" fillId="6" borderId="0" xfId="13" applyFont="1" applyAlignment="1">
      <alignment horizontal="center" vertical="top" wrapText="1"/>
    </xf>
    <xf numFmtId="0" fontId="21" fillId="6" borderId="0" xfId="13" applyFont="1" applyAlignment="1">
      <alignment horizontal="center" vertical="top" wrapText="1"/>
    </xf>
    <xf numFmtId="0" fontId="47" fillId="6" borderId="0" xfId="13" applyFont="1" applyAlignment="1">
      <alignment horizontal="center" vertical="top" wrapText="1"/>
    </xf>
    <xf numFmtId="0" fontId="40" fillId="6" borderId="0" xfId="13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43" fillId="6" borderId="0" xfId="13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12" fillId="7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12" fillId="7" borderId="0" xfId="13" applyFont="1" applyFill="1" applyAlignment="1">
      <alignment horizontal="center" vertical="center" wrapText="1"/>
    </xf>
    <xf numFmtId="17" fontId="51" fillId="2" borderId="0" xfId="2" applyNumberFormat="1" applyFont="1" applyFill="1" applyBorder="1" applyAlignment="1"/>
    <xf numFmtId="0" fontId="52" fillId="0" borderId="3" xfId="2" applyFont="1" applyFill="1">
      <alignment horizontal="left" vertical="center" indent="1"/>
    </xf>
    <xf numFmtId="0" fontId="53" fillId="2" borderId="0" xfId="2" applyFont="1" applyFill="1" applyBorder="1" applyAlignment="1">
      <alignment vertical="center"/>
    </xf>
    <xf numFmtId="0" fontId="40" fillId="0" borderId="3" xfId="2" applyFont="1" applyFill="1">
      <alignment horizontal="left" vertical="center" indent="1"/>
    </xf>
    <xf numFmtId="0" fontId="12" fillId="6" borderId="0" xfId="13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54" fillId="7" borderId="0" xfId="13" applyFont="1" applyFill="1" applyAlignment="1">
      <alignment horizontal="center" vertical="center" wrapText="1"/>
    </xf>
    <xf numFmtId="0" fontId="55" fillId="6" borderId="0" xfId="13" applyFont="1" applyAlignment="1">
      <alignment horizontal="center" vertical="top" wrapText="1"/>
    </xf>
    <xf numFmtId="0" fontId="56" fillId="6" borderId="0" xfId="13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48" fillId="6" borderId="0" xfId="13" applyFont="1" applyAlignment="1">
      <alignment horizontal="center" vertical="top" wrapText="1"/>
    </xf>
    <xf numFmtId="0" fontId="29" fillId="6" borderId="0" xfId="13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57" fillId="2" borderId="0" xfId="2" applyFont="1" applyFill="1" applyBorder="1" applyAlignment="1">
      <alignment vertical="center"/>
    </xf>
    <xf numFmtId="0" fontId="12" fillId="7" borderId="0" xfId="0" applyFont="1" applyFill="1" applyAlignment="1">
      <alignment horizontal="left" vertical="center" wrapText="1" indent="1"/>
    </xf>
    <xf numFmtId="0" fontId="58" fillId="0" borderId="0" xfId="0" applyFont="1" applyAlignment="1">
      <alignment horizontal="center" vertical="top" wrapText="1"/>
    </xf>
    <xf numFmtId="0" fontId="59" fillId="0" borderId="0" xfId="0" applyFont="1" applyAlignment="1">
      <alignment horizontal="center" vertical="top" wrapText="1"/>
    </xf>
    <xf numFmtId="0" fontId="60" fillId="0" borderId="0" xfId="0" applyFont="1" applyAlignment="1">
      <alignment horizontal="center" vertical="top" wrapText="1"/>
    </xf>
    <xf numFmtId="0" fontId="61" fillId="0" borderId="0" xfId="0" applyFont="1" applyAlignment="1">
      <alignment horizontal="center" vertical="top" wrapText="1"/>
    </xf>
    <xf numFmtId="0" fontId="39" fillId="6" borderId="0" xfId="13" applyFont="1" applyAlignment="1">
      <alignment horizontal="center" vertical="top" wrapText="1"/>
    </xf>
    <xf numFmtId="0" fontId="51" fillId="2" borderId="0" xfId="2" applyFont="1" applyFill="1" applyBorder="1" applyAlignment="1">
      <alignment vertical="center"/>
    </xf>
    <xf numFmtId="0" fontId="17" fillId="6" borderId="0" xfId="11" applyFont="1" applyAlignment="1">
      <alignment horizontal="left" vertical="top" wrapText="1" indent="1"/>
    </xf>
    <xf numFmtId="0" fontId="12" fillId="6" borderId="0" xfId="13" applyFont="1" applyAlignment="1">
      <alignment vertical="top" wrapTex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K14"/>
  <sheetViews>
    <sheetView showGridLines="0" zoomScaleNormal="100" workbookViewId="0">
      <selection activeCell="F10" sqref="F10"/>
    </sheetView>
  </sheetViews>
  <sheetFormatPr defaultColWidth="8.77734375" defaultRowHeight="14.4" x14ac:dyDescent="0.3"/>
  <cols>
    <col min="1" max="1" width="2.6640625" style="1" customWidth="1"/>
    <col min="2" max="2" width="18.21875" style="1" hidden="1" customWidth="1"/>
    <col min="3" max="7" width="17.6640625" style="1" customWidth="1"/>
    <col min="8" max="8" width="7.21875" style="1" hidden="1" customWidth="1"/>
    <col min="9" max="9" width="2.6640625" style="1" customWidth="1"/>
    <col min="10" max="10" width="15.6640625" style="1" customWidth="1"/>
    <col min="11" max="11" width="13.6640625" style="1" customWidth="1"/>
    <col min="12" max="16384" width="8.77734375" style="1"/>
  </cols>
  <sheetData>
    <row r="1" spans="1:11" s="17" customFormat="1" ht="60" customHeight="1" x14ac:dyDescent="1.3">
      <c r="A1" s="14"/>
      <c r="B1" s="19" t="str">
        <f>"January "&amp;CalendarYear</f>
        <v>January 2025</v>
      </c>
      <c r="C1" s="69" t="s">
        <v>70</v>
      </c>
      <c r="D1" s="15"/>
      <c r="E1" s="15"/>
      <c r="F1" s="15"/>
      <c r="G1" s="15"/>
      <c r="H1" s="16"/>
      <c r="J1" s="20" t="s">
        <v>0</v>
      </c>
    </row>
    <row r="2" spans="1:11" s="3" customFormat="1" ht="21.75" customHeight="1" thickBot="1" x14ac:dyDescent="0.4">
      <c r="A2" s="1"/>
      <c r="B2" s="2" t="str">
        <f>WeekStart</f>
        <v>SUNDAY</v>
      </c>
      <c r="C2" s="70" t="str">
        <f t="shared" ref="C2:H2" si="0">UPPER(TEXT(C3,"dddd"))</f>
        <v>MONDAY</v>
      </c>
      <c r="D2" s="70" t="str">
        <f>UPPER(TEXT(D3,"dddd"))</f>
        <v>TUESDAY</v>
      </c>
      <c r="E2" s="70" t="str">
        <f t="shared" si="0"/>
        <v>WEDNESDAY</v>
      </c>
      <c r="F2" s="70" t="str">
        <f t="shared" si="0"/>
        <v>THURSDAY</v>
      </c>
      <c r="G2" s="70" t="str">
        <f t="shared" si="0"/>
        <v>FRIDAY</v>
      </c>
      <c r="H2" s="2" t="str">
        <f t="shared" si="0"/>
        <v>SATURDAY</v>
      </c>
      <c r="J2" s="4" t="s">
        <v>1</v>
      </c>
      <c r="K2" s="5">
        <v>2025</v>
      </c>
    </row>
    <row r="3" spans="1:11" s="7" customFormat="1" ht="19.5" customHeight="1" x14ac:dyDescent="0.35">
      <c r="A3" s="1"/>
      <c r="B3" s="6">
        <f t="array" ref="B3:H3">DaysAndWeeks+DATE(CalendarYear,1,1)-WEEKDAY(DATE(CalendarYear,1,1),(WeekStart="Monday")+1)+1</f>
        <v>45655</v>
      </c>
      <c r="C3" s="6">
        <v>45656</v>
      </c>
      <c r="D3" s="6">
        <v>45657</v>
      </c>
      <c r="E3" s="6">
        <v>45658</v>
      </c>
      <c r="F3" s="6">
        <v>45659</v>
      </c>
      <c r="G3" s="6">
        <v>45660</v>
      </c>
      <c r="H3" s="6">
        <v>45661</v>
      </c>
      <c r="J3" s="4" t="s">
        <v>2</v>
      </c>
      <c r="K3" s="5" t="s">
        <v>3</v>
      </c>
    </row>
    <row r="4" spans="1:11" ht="57.9" customHeight="1" x14ac:dyDescent="0.3">
      <c r="B4" s="8"/>
      <c r="C4" s="8"/>
      <c r="D4" s="8"/>
      <c r="E4" s="66" t="s">
        <v>53</v>
      </c>
      <c r="F4" s="28" t="s">
        <v>40</v>
      </c>
      <c r="G4" s="63" t="s">
        <v>55</v>
      </c>
      <c r="H4" s="8"/>
      <c r="J4" s="9"/>
    </row>
    <row r="5" spans="1:11" s="7" customFormat="1" ht="19.5" customHeight="1" x14ac:dyDescent="0.3">
      <c r="A5" s="1"/>
      <c r="B5" s="10">
        <f t="array" ref="B5:H5">DaysAndWeeks+DATE(CalendarYear,1,1)-WEEKDAY(DATE(CalendarYear,1,1),(WeekStart="Monday")+1)+8</f>
        <v>45662</v>
      </c>
      <c r="C5" s="10">
        <v>45663</v>
      </c>
      <c r="D5" s="10">
        <v>45664</v>
      </c>
      <c r="E5" s="10">
        <v>45665</v>
      </c>
      <c r="F5" s="10">
        <v>45666</v>
      </c>
      <c r="G5" s="10">
        <v>45667</v>
      </c>
      <c r="H5" s="10">
        <v>45668</v>
      </c>
    </row>
    <row r="6" spans="1:11" ht="57.9" customHeight="1" x14ac:dyDescent="0.3">
      <c r="B6" s="11"/>
      <c r="C6" s="11"/>
      <c r="D6" s="27" t="s">
        <v>15</v>
      </c>
      <c r="E6" s="32" t="s">
        <v>56</v>
      </c>
      <c r="F6" s="61" t="s">
        <v>57</v>
      </c>
      <c r="G6" s="51" t="s">
        <v>58</v>
      </c>
      <c r="H6" s="11"/>
      <c r="J6" s="12"/>
    </row>
    <row r="7" spans="1:11" s="7" customFormat="1" ht="19.5" customHeight="1" x14ac:dyDescent="0.3">
      <c r="A7" s="1"/>
      <c r="B7" s="6">
        <f t="array" ref="B7:H7">DaysAndWeeks+DATE(CalendarYear,1,1)-WEEKDAY(DATE(CalendarYear,1,1),(WeekStart="Monday")+1)+15</f>
        <v>45669</v>
      </c>
      <c r="C7" s="6">
        <v>45670</v>
      </c>
      <c r="D7" s="6">
        <v>45671</v>
      </c>
      <c r="E7" s="6">
        <v>45672</v>
      </c>
      <c r="F7" s="6">
        <v>45673</v>
      </c>
      <c r="G7" s="6">
        <v>45674</v>
      </c>
      <c r="H7" s="6">
        <v>45675</v>
      </c>
      <c r="J7" s="12"/>
    </row>
    <row r="8" spans="1:11" ht="57.9" customHeight="1" x14ac:dyDescent="0.3">
      <c r="B8" s="8"/>
      <c r="C8" s="8"/>
      <c r="D8" s="48" t="s">
        <v>45</v>
      </c>
      <c r="E8" s="30" t="s">
        <v>48</v>
      </c>
      <c r="F8" s="29" t="s">
        <v>52</v>
      </c>
      <c r="G8" s="53" t="s">
        <v>10</v>
      </c>
      <c r="H8" s="8"/>
    </row>
    <row r="9" spans="1:11" s="7" customFormat="1" ht="19.5" customHeight="1" x14ac:dyDescent="0.3">
      <c r="A9" s="1"/>
      <c r="B9" s="10">
        <f t="array" ref="B9:H9">DaysAndWeeks+DATE(CalendarYear,1,1)-WEEKDAY(DATE(CalendarYear,1,1),(WeekStart="Monday")+1)+22</f>
        <v>45676</v>
      </c>
      <c r="C9" s="10">
        <v>45677</v>
      </c>
      <c r="D9" s="10">
        <v>45678</v>
      </c>
      <c r="E9" s="10">
        <v>45679</v>
      </c>
      <c r="F9" s="10">
        <v>45680</v>
      </c>
      <c r="G9" s="10">
        <v>45681</v>
      </c>
      <c r="H9" s="10">
        <v>45682</v>
      </c>
    </row>
    <row r="10" spans="1:11" ht="57.9" customHeight="1" x14ac:dyDescent="0.3">
      <c r="B10" s="11"/>
      <c r="C10" s="11"/>
      <c r="D10" s="35" t="s">
        <v>32</v>
      </c>
      <c r="E10" s="64" t="s">
        <v>54</v>
      </c>
      <c r="F10" s="45" t="s">
        <v>35</v>
      </c>
      <c r="G10" s="60" t="s">
        <v>5</v>
      </c>
      <c r="H10" s="11"/>
    </row>
    <row r="11" spans="1:11" s="7" customFormat="1" ht="19.5" customHeight="1" x14ac:dyDescent="0.3">
      <c r="A11" s="1"/>
      <c r="B11" s="6">
        <f t="array" ref="B11:H11">DaysAndWeeks+DATE(CalendarYear,1,1)-WEEKDAY(DATE(CalendarYear,1,1),(WeekStart="Monday")+1)+29</f>
        <v>45683</v>
      </c>
      <c r="C11" s="6">
        <v>45684</v>
      </c>
      <c r="D11" s="6">
        <v>45685</v>
      </c>
      <c r="E11" s="6">
        <v>45686</v>
      </c>
      <c r="F11" s="6">
        <v>45687</v>
      </c>
      <c r="G11" s="6">
        <v>45688</v>
      </c>
      <c r="H11" s="6">
        <v>45689</v>
      </c>
    </row>
    <row r="12" spans="1:11" ht="57.9" customHeight="1" x14ac:dyDescent="0.3">
      <c r="B12" s="8"/>
      <c r="C12" s="8"/>
      <c r="D12" s="41" t="s">
        <v>62</v>
      </c>
      <c r="E12" s="65" t="s">
        <v>59</v>
      </c>
      <c r="F12" s="31" t="s">
        <v>60</v>
      </c>
      <c r="G12" s="28" t="s">
        <v>61</v>
      </c>
      <c r="H12" s="8"/>
    </row>
    <row r="13" spans="1:11" s="7" customFormat="1" ht="19.5" customHeight="1" x14ac:dyDescent="0.3">
      <c r="A13" s="1"/>
      <c r="B13" s="10">
        <f t="array" ref="B13:C13">DaysAndWeeks+DATE(CalendarYear,1,1)-WEEKDAY(DATE(CalendarYear,1,1),(WeekStart="Monday")+1)+36</f>
        <v>45690</v>
      </c>
      <c r="C13" s="10">
        <v>45691</v>
      </c>
      <c r="D13" s="91" t="s">
        <v>4</v>
      </c>
      <c r="E13" s="92"/>
      <c r="F13" s="92"/>
      <c r="G13" s="92"/>
      <c r="H13" s="92"/>
    </row>
    <row r="14" spans="1:11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phoneticPr fontId="1" type="noConversion"/>
  <conditionalFormatting sqref="B3:G3">
    <cfRule type="expression" dxfId="23" priority="23">
      <formula>DAY(B3)&gt;8</formula>
    </cfRule>
  </conditionalFormatting>
  <conditionalFormatting sqref="B11:H11 B13:C13">
    <cfRule type="expression" dxfId="22" priority="24">
      <formula>AND(DAY(B11)&gt;=1,DAY(B11)&lt;=15)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3" xr:uid="{00000000-0002-0000-0000-000000000000}">
      <formula1>"SUNDAY,MONDAY"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cells below. These Calendar Settings cells will not print" sqref="J1" xr:uid="{00000000-0002-0000-0000-000002000000}"/>
    <dataValidation allowBlank="1" showInputMessage="1" showErrorMessage="1" prompt="Enter year in cell at right" sqref="J2" xr:uid="{00000000-0002-0000-0000-000003000000}"/>
    <dataValidation allowBlank="1" showInputMessage="1" showErrorMessage="1" prompt="Select week start day in cell at right" sqref="J3" xr:uid="{00000000-0002-0000-0000-000004000000}"/>
    <dataValidation allowBlank="1" showInputMessage="1" showErrorMessage="1" prompt="Enter year in this cell" sqref="K2" xr:uid="{00000000-0002-0000-0000-000005000000}"/>
    <dataValidation allowBlank="1" showInputMessage="1" showErrorMessage="1" prompt="This row contains weekday names for this calendar. This cell contains the starting day of the week. To change week start day, enter a new weekday in cell K3, in this worksheet" sqref="B2" xr:uid="{00000000-0002-0000-0000-000006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7000000}"/>
    <dataValidation allowBlank="1" showInputMessage="1" showErrorMessage="1" prompt="The year in this cell is automatically updated based on the year entered in cell K2. Calendar below has dates for previous and next month with lighter font shade" sqref="B1" xr:uid="{00000000-0002-0000-0000-000008000000}"/>
    <dataValidation allowBlank="1" showInputMessage="1" showErrorMessage="1" prompt="Automatically determined weekday" sqref="C2:H2" xr:uid="{00000000-0002-0000-0000-000009000000}"/>
    <dataValidation allowBlank="1" showInputMessage="1" showErrorMessage="1" prompt="This row &amp; rows 6, 8, 10, 12, &amp; 14 are cells for entering daily notes related to the calendar day in the cell above" sqref="B4" xr:uid="{00000000-0002-0000-0000-00000A000000}"/>
    <dataValidation allowBlank="1" showInputMessage="1" showErrorMessage="1" prompt="Enter Notes in this cell" sqref="E13:H14" xr:uid="{00000000-0002-0000-0000-00000B000000}"/>
    <dataValidation allowBlank="1" showInputMessage="1" showErrorMessage="1" prompt="Enter Notes in the cell at right" sqref="D13:D14" xr:uid="{00000000-0002-0000-0000-00000C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H14"/>
  <sheetViews>
    <sheetView showGridLines="0" topLeftCell="A4" workbookViewId="0">
      <selection activeCell="G2" sqref="G2"/>
    </sheetView>
  </sheetViews>
  <sheetFormatPr defaultColWidth="8.77734375" defaultRowHeight="14.4" x14ac:dyDescent="0.3"/>
  <cols>
    <col min="1" max="1" width="2.6640625" style="1" customWidth="1"/>
    <col min="2" max="2" width="9.44140625" style="1" hidden="1" customWidth="1"/>
    <col min="3" max="7" width="17.6640625" style="1" customWidth="1"/>
    <col min="8" max="8" width="17.6640625" style="1" hidden="1" customWidth="1"/>
    <col min="9" max="9" width="2.6640625" style="1" customWidth="1"/>
    <col min="10" max="10" width="12" style="1" customWidth="1"/>
    <col min="11" max="16384" width="8.77734375" style="1"/>
  </cols>
  <sheetData>
    <row r="1" spans="1:8" s="17" customFormat="1" ht="60" customHeight="1" x14ac:dyDescent="0.3">
      <c r="A1" s="14"/>
      <c r="B1" s="19" t="str">
        <f>"February "&amp;CalendarYear</f>
        <v>February 2025</v>
      </c>
      <c r="C1" s="71" t="s">
        <v>71</v>
      </c>
      <c r="D1" s="15"/>
      <c r="E1" s="15"/>
      <c r="F1" s="15"/>
      <c r="G1" s="15"/>
      <c r="H1" s="18"/>
    </row>
    <row r="2" spans="1:8" s="3" customFormat="1" ht="21.75" customHeight="1" thickBot="1" x14ac:dyDescent="0.35">
      <c r="A2" s="1"/>
      <c r="B2" s="2" t="str">
        <f>IF(WeekStart="SUNDAY", "SUNDAY","MONDAY")</f>
        <v>SUNDAY</v>
      </c>
      <c r="C2" s="72" t="str">
        <f t="shared" ref="C2:H2" si="0">UPPER(TEXT(C3,"dddd"))</f>
        <v>MONDAY</v>
      </c>
      <c r="D2" s="72" t="str">
        <f t="shared" si="0"/>
        <v>TUESDAY</v>
      </c>
      <c r="E2" s="72" t="str">
        <f t="shared" si="0"/>
        <v>WEDNESDAY</v>
      </c>
      <c r="F2" s="72" t="str">
        <f t="shared" si="0"/>
        <v>THURSDAY</v>
      </c>
      <c r="G2" s="72" t="str">
        <f t="shared" si="0"/>
        <v>FRIDAY</v>
      </c>
      <c r="H2" s="2" t="str">
        <f t="shared" si="0"/>
        <v>SATURDAY</v>
      </c>
    </row>
    <row r="3" spans="1:8" s="7" customFormat="1" ht="19.5" customHeight="1" x14ac:dyDescent="0.3">
      <c r="A3" s="1"/>
      <c r="B3" s="6">
        <f t="array" ref="B3:H3">DaysAndWeeks+DATE(CalendarYear,2,1)-WEEKDAY(DATE(CalendarYear,2,1),(WeekStart="Monday")+1)+1</f>
        <v>45683</v>
      </c>
      <c r="C3" s="6">
        <v>45684</v>
      </c>
      <c r="D3" s="6">
        <v>45685</v>
      </c>
      <c r="E3" s="6">
        <v>45686</v>
      </c>
      <c r="F3" s="6">
        <v>45687</v>
      </c>
      <c r="G3" s="6">
        <v>45688</v>
      </c>
      <c r="H3" s="6">
        <v>45689</v>
      </c>
    </row>
    <row r="4" spans="1:8" ht="57.9" customHeight="1" x14ac:dyDescent="0.3">
      <c r="B4" s="8"/>
      <c r="C4" s="8"/>
      <c r="D4" s="8"/>
      <c r="E4" s="8"/>
      <c r="F4" s="8"/>
      <c r="G4" s="8"/>
      <c r="H4" s="8"/>
    </row>
    <row r="5" spans="1:8" s="7" customFormat="1" ht="19.5" customHeight="1" x14ac:dyDescent="0.3">
      <c r="A5" s="1"/>
      <c r="B5" s="13">
        <f t="array" ref="B5:H5">DaysAndWeeks+DATE(CalendarYear,2,1)-WEEKDAY(DATE(CalendarYear,2,1),(WeekStart="Monday")+1)+8</f>
        <v>45690</v>
      </c>
      <c r="C5" s="13">
        <v>45691</v>
      </c>
      <c r="D5" s="13">
        <v>45692</v>
      </c>
      <c r="E5" s="13">
        <v>45693</v>
      </c>
      <c r="F5" s="13">
        <v>45694</v>
      </c>
      <c r="G5" s="13">
        <v>45695</v>
      </c>
      <c r="H5" s="13">
        <v>45696</v>
      </c>
    </row>
    <row r="6" spans="1:8" ht="57.9" customHeight="1" x14ac:dyDescent="0.3">
      <c r="B6" s="11"/>
      <c r="C6" s="11"/>
      <c r="D6" s="25" t="s">
        <v>28</v>
      </c>
      <c r="E6" s="26" t="s">
        <v>66</v>
      </c>
      <c r="F6" s="64" t="s">
        <v>67</v>
      </c>
      <c r="G6" s="25" t="s">
        <v>36</v>
      </c>
      <c r="H6" s="11"/>
    </row>
    <row r="7" spans="1:8" s="7" customFormat="1" ht="19.5" customHeight="1" x14ac:dyDescent="0.3">
      <c r="A7" s="1"/>
      <c r="B7" s="6">
        <f t="array" ref="B7:H7">DaysAndWeeks+DATE(CalendarYear,2,1)-WEEKDAY(DATE(CalendarYear,2,1),(WeekStart="Monday")+1)+15</f>
        <v>45697</v>
      </c>
      <c r="C7" s="6">
        <v>45698</v>
      </c>
      <c r="D7" s="6">
        <v>45699</v>
      </c>
      <c r="E7" s="6">
        <v>45700</v>
      </c>
      <c r="F7" s="6">
        <v>45701</v>
      </c>
      <c r="G7" s="6">
        <v>45702</v>
      </c>
      <c r="H7" s="6">
        <v>45703</v>
      </c>
    </row>
    <row r="8" spans="1:8" ht="57.9" customHeight="1" x14ac:dyDescent="0.3">
      <c r="B8" s="8"/>
      <c r="C8" s="53" t="s">
        <v>63</v>
      </c>
      <c r="D8" s="58" t="s">
        <v>9</v>
      </c>
      <c r="E8" s="67" t="s">
        <v>7</v>
      </c>
      <c r="F8" s="53" t="s">
        <v>52</v>
      </c>
      <c r="G8" s="66" t="s">
        <v>64</v>
      </c>
      <c r="H8" s="8"/>
    </row>
    <row r="9" spans="1:8" s="7" customFormat="1" ht="19.5" customHeight="1" x14ac:dyDescent="0.3">
      <c r="A9" s="1"/>
      <c r="B9" s="13">
        <f t="array" ref="B9:H9">DaysAndWeeks+DATE(CalendarYear,2,1)-WEEKDAY(DATE(CalendarYear,2,1),(WeekStart="Monday")+1)+22</f>
        <v>45704</v>
      </c>
      <c r="C9" s="13">
        <v>45705</v>
      </c>
      <c r="D9" s="13">
        <v>45706</v>
      </c>
      <c r="E9" s="13">
        <v>45707</v>
      </c>
      <c r="F9" s="13">
        <v>45708</v>
      </c>
      <c r="G9" s="13">
        <v>45709</v>
      </c>
      <c r="H9" s="13">
        <v>45710</v>
      </c>
    </row>
    <row r="10" spans="1:8" ht="57.9" customHeight="1" x14ac:dyDescent="0.3">
      <c r="B10" s="11"/>
      <c r="C10" s="11"/>
      <c r="D10" s="27" t="s">
        <v>43</v>
      </c>
      <c r="E10" s="25" t="s">
        <v>21</v>
      </c>
      <c r="F10" s="26" t="s">
        <v>15</v>
      </c>
      <c r="G10" s="27" t="s">
        <v>10</v>
      </c>
      <c r="H10" s="11"/>
    </row>
    <row r="11" spans="1:8" s="7" customFormat="1" ht="19.5" customHeight="1" x14ac:dyDescent="0.3">
      <c r="A11" s="1"/>
      <c r="B11" s="6">
        <f t="array" ref="B11:H11">DaysAndWeeks+DATE(CalendarYear,2,1)-WEEKDAY(DATE(CalendarYear,2,1),(WeekStart="Monday")+1)+29</f>
        <v>45711</v>
      </c>
      <c r="C11" s="6">
        <v>45712</v>
      </c>
      <c r="D11" s="6">
        <v>45713</v>
      </c>
      <c r="E11" s="6">
        <v>45714</v>
      </c>
      <c r="F11" s="6">
        <v>45715</v>
      </c>
      <c r="G11" s="6">
        <v>45716</v>
      </c>
      <c r="H11" s="6">
        <v>45717</v>
      </c>
    </row>
    <row r="12" spans="1:8" ht="57.9" customHeight="1" x14ac:dyDescent="0.3">
      <c r="B12" s="8"/>
      <c r="C12" s="8"/>
      <c r="D12" s="67" t="s">
        <v>68</v>
      </c>
      <c r="E12" s="53" t="s">
        <v>54</v>
      </c>
      <c r="F12" s="58" t="s">
        <v>65</v>
      </c>
      <c r="G12" s="67" t="s">
        <v>40</v>
      </c>
      <c r="H12" s="8"/>
    </row>
    <row r="13" spans="1:8" s="7" customFormat="1" ht="19.5" customHeight="1" x14ac:dyDescent="0.3">
      <c r="A13" s="1"/>
      <c r="B13" s="13">
        <f t="array" ref="B13:C13">DaysAndWeeks+DATE(CalendarYear,2,1)-WEEKDAY(DATE(CalendarYear,2,1),(WeekStart="Monday")+1)+36</f>
        <v>45718</v>
      </c>
      <c r="C13" s="13">
        <v>45719</v>
      </c>
      <c r="D13" s="91" t="s">
        <v>4</v>
      </c>
      <c r="E13" s="92"/>
      <c r="F13" s="92"/>
      <c r="G13" s="92"/>
      <c r="H13" s="92"/>
    </row>
    <row r="14" spans="1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21" priority="1">
      <formula>DAY(B3)&gt;8</formula>
    </cfRule>
  </conditionalFormatting>
  <conditionalFormatting sqref="B11:H11 B13:C13">
    <cfRule type="expression" dxfId="20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100-000003000000}"/>
    <dataValidation allowBlank="1" showInputMessage="1" showErrorMessage="1" prompt="February month calendar" sqref="A1" xr:uid="{00000000-0002-0000-0100-000004000000}"/>
    <dataValidation allowBlank="1" showInputMessage="1" showErrorMessage="1" prompt="Enter Notes in the cell at right" sqref="D13:D14" xr:uid="{00000000-0002-0000-0100-000005000000}"/>
    <dataValidation allowBlank="1" showInputMessage="1" showErrorMessage="1" prompt="Enter Notes in this cell" sqref="E13:H14" xr:uid="{00000000-0002-0000-0100-000006000000}"/>
    <dataValidation allowBlank="1" showInputMessage="1" showErrorMessage="1" prompt="This row &amp; rows 6, 8, 10, 12, &amp; 14 are cells for entering daily notes related to the calendar day in the cell above" sqref="B4" xr:uid="{00000000-0002-0000-01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B1:H14"/>
  <sheetViews>
    <sheetView showGridLines="0" workbookViewId="0">
      <selection activeCell="G12" sqref="G12"/>
    </sheetView>
  </sheetViews>
  <sheetFormatPr defaultColWidth="8.77734375" defaultRowHeight="14.4" x14ac:dyDescent="0.3"/>
  <cols>
    <col min="1" max="1" width="2.33203125" style="1" customWidth="1"/>
    <col min="2" max="2" width="18.21875" style="1" hidden="1" customWidth="1"/>
    <col min="3" max="7" width="17.6640625" style="1" customWidth="1"/>
    <col min="8" max="8" width="17.6640625" style="1" hidden="1" customWidth="1"/>
    <col min="9" max="9" width="2.6640625" style="1" customWidth="1"/>
    <col min="10" max="10" width="12" style="1" customWidth="1"/>
    <col min="11" max="16384" width="8.77734375" style="1"/>
  </cols>
  <sheetData>
    <row r="1" spans="2:8" s="14" customFormat="1" ht="60" customHeight="1" x14ac:dyDescent="0.3">
      <c r="B1" s="19" t="str">
        <f>"March "&amp;CalendarYear</f>
        <v>March 2025</v>
      </c>
      <c r="C1" s="37" t="s">
        <v>72</v>
      </c>
      <c r="D1" s="15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2" t="str">
        <f t="shared" ref="C2:H2" si="0">UPPER(TEXT(C3,"dddd"))</f>
        <v>MONDAY</v>
      </c>
      <c r="D2" s="2" t="str">
        <f t="shared" si="0"/>
        <v>TUESDAY</v>
      </c>
      <c r="E2" s="2" t="str">
        <f t="shared" si="0"/>
        <v>WEDNESDAY</v>
      </c>
      <c r="F2" s="2" t="str">
        <f t="shared" si="0"/>
        <v>THURSDAY</v>
      </c>
      <c r="G2" s="2" t="str">
        <f t="shared" si="0"/>
        <v>FRIDAY</v>
      </c>
      <c r="H2" s="2" t="str">
        <f t="shared" si="0"/>
        <v>SATURDAY</v>
      </c>
    </row>
    <row r="3" spans="2:8" ht="1.5" customHeight="1" x14ac:dyDescent="0.3">
      <c r="B3" s="6">
        <f t="array" ref="B3:H3">DaysAndWeeks+DATE(CalendarYear,3,1)-WEEKDAY(DATE(CalendarYear,3,1),(WeekStart="Monday")+1)+1</f>
        <v>45711</v>
      </c>
      <c r="C3" s="6">
        <v>45712</v>
      </c>
      <c r="D3" s="6">
        <v>45713</v>
      </c>
      <c r="E3" s="6">
        <v>45714</v>
      </c>
      <c r="F3" s="6">
        <v>45715</v>
      </c>
      <c r="G3" s="6">
        <v>45716</v>
      </c>
      <c r="H3" s="6">
        <v>45717</v>
      </c>
    </row>
    <row r="4" spans="2:8" ht="57.75" hidden="1" customHeight="1" x14ac:dyDescent="0.3">
      <c r="B4" s="8"/>
      <c r="C4" s="8"/>
      <c r="D4" s="8"/>
      <c r="E4" s="8"/>
      <c r="F4" s="8"/>
      <c r="G4" s="8"/>
      <c r="H4" s="8"/>
    </row>
    <row r="5" spans="2:8" ht="19.5" customHeight="1" x14ac:dyDescent="0.3">
      <c r="B5" s="13">
        <f t="array" ref="B5:H5">DaysAndWeeks+DATE(CalendarYear,3,1)-WEEKDAY(DATE(CalendarYear,3,1),(WeekStart="Monday")+1)+8</f>
        <v>45718</v>
      </c>
      <c r="C5" s="13">
        <v>45719</v>
      </c>
      <c r="D5" s="13">
        <v>45720</v>
      </c>
      <c r="E5" s="13">
        <v>45721</v>
      </c>
      <c r="F5" s="13">
        <v>45722</v>
      </c>
      <c r="G5" s="13">
        <v>45723</v>
      </c>
      <c r="H5" s="13">
        <v>45724</v>
      </c>
    </row>
    <row r="6" spans="2:8" ht="57.9" customHeight="1" x14ac:dyDescent="0.3">
      <c r="B6" s="11"/>
      <c r="C6" s="73"/>
      <c r="D6" s="60" t="s">
        <v>51</v>
      </c>
      <c r="E6" s="76" t="s">
        <v>13</v>
      </c>
      <c r="F6" s="34" t="s">
        <v>76</v>
      </c>
      <c r="G6" s="77" t="s">
        <v>77</v>
      </c>
      <c r="H6" s="11"/>
    </row>
    <row r="7" spans="2:8" ht="19.5" customHeight="1" x14ac:dyDescent="0.3">
      <c r="B7" s="6">
        <f t="array" ref="B7:H7">DaysAndWeeks+DATE(CalendarYear,3,1)-WEEKDAY(DATE(CalendarYear,3,1),(WeekStart="Monday")+1)+15</f>
        <v>45725</v>
      </c>
      <c r="C7" s="6">
        <v>45726</v>
      </c>
      <c r="D7" s="6">
        <v>45727</v>
      </c>
      <c r="E7" s="6">
        <v>45728</v>
      </c>
      <c r="F7" s="6">
        <v>45729</v>
      </c>
      <c r="G7" s="6">
        <v>45730</v>
      </c>
      <c r="H7" s="6">
        <v>45731</v>
      </c>
    </row>
    <row r="8" spans="2:8" ht="57.9" customHeight="1" x14ac:dyDescent="0.3">
      <c r="B8" s="8"/>
      <c r="C8" s="74"/>
      <c r="D8" s="48" t="s">
        <v>73</v>
      </c>
      <c r="E8" s="29" t="s">
        <v>16</v>
      </c>
      <c r="F8" s="52" t="s">
        <v>22</v>
      </c>
      <c r="G8" s="79" t="s">
        <v>25</v>
      </c>
      <c r="H8" s="8"/>
    </row>
    <row r="9" spans="2:8" ht="19.5" customHeight="1" x14ac:dyDescent="0.3">
      <c r="B9" s="13">
        <f t="array" ref="B9:H9">DaysAndWeeks+DATE(CalendarYear,3,1)-WEEKDAY(DATE(CalendarYear,3,1),(WeekStart="Monday")+1)+22</f>
        <v>45732</v>
      </c>
      <c r="C9" s="13">
        <v>45733</v>
      </c>
      <c r="D9" s="13">
        <v>45734</v>
      </c>
      <c r="E9" s="13">
        <v>45735</v>
      </c>
      <c r="F9" s="13">
        <v>45736</v>
      </c>
      <c r="G9" s="13">
        <v>45737</v>
      </c>
      <c r="H9" s="13">
        <v>45738</v>
      </c>
    </row>
    <row r="10" spans="2:8" ht="57.9" customHeight="1" x14ac:dyDescent="0.3">
      <c r="B10" s="11"/>
      <c r="C10" s="34" t="s">
        <v>78</v>
      </c>
      <c r="D10" s="77" t="s">
        <v>17</v>
      </c>
      <c r="E10" s="80" t="s">
        <v>44</v>
      </c>
      <c r="F10" s="81" t="s">
        <v>74</v>
      </c>
      <c r="G10" s="75" t="s">
        <v>75</v>
      </c>
      <c r="H10" s="11"/>
    </row>
    <row r="11" spans="2:8" ht="19.5" customHeight="1" x14ac:dyDescent="0.3">
      <c r="B11" s="6">
        <f t="array" ref="B11:H11">DaysAndWeeks+DATE(CalendarYear,3,1)-WEEKDAY(DATE(CalendarYear,3,1),(WeekStart="Monday")+1)+29</f>
        <v>45739</v>
      </c>
      <c r="C11" s="6">
        <v>45740</v>
      </c>
      <c r="D11" s="6">
        <v>45741</v>
      </c>
      <c r="E11" s="6">
        <v>45742</v>
      </c>
      <c r="F11" s="6">
        <v>45743</v>
      </c>
      <c r="G11" s="6">
        <v>45744</v>
      </c>
      <c r="H11" s="6">
        <v>45745</v>
      </c>
    </row>
    <row r="12" spans="2:8" ht="57.9" customHeight="1" x14ac:dyDescent="0.3">
      <c r="B12" s="8"/>
      <c r="C12" s="74"/>
      <c r="D12" s="52" t="s">
        <v>30</v>
      </c>
      <c r="E12" s="79" t="s">
        <v>6</v>
      </c>
      <c r="F12" s="65" t="s">
        <v>79</v>
      </c>
      <c r="G12" s="78" t="s">
        <v>21</v>
      </c>
      <c r="H12" s="8"/>
    </row>
    <row r="13" spans="2:8" ht="19.5" customHeight="1" x14ac:dyDescent="0.3">
      <c r="B13" s="13">
        <f t="array" ref="B13:C13">DaysAndWeeks+DATE(CalendarYear,3,1)-WEEKDAY(DATE(CalendarYear,3,1),(WeekStart="Monday")+1)+36</f>
        <v>45746</v>
      </c>
      <c r="C13" s="13">
        <v>45747</v>
      </c>
      <c r="D13" s="91" t="s">
        <v>4</v>
      </c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19" priority="1">
      <formula>DAY(B3)&gt;8</formula>
    </cfRule>
  </conditionalFormatting>
  <conditionalFormatting sqref="B11:H11 B13:C13">
    <cfRule type="expression" dxfId="18" priority="2">
      <formula>AND(DAY(B11)&gt;=1,DAY(B11)&lt;=15)</formula>
    </cfRule>
  </conditionalFormatting>
  <dataValidations count="8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200-000005000000}"/>
    <dataValidation allowBlank="1" showInputMessage="1" showErrorMessage="1" prompt="Automatically determined weekday" sqref="C2:H2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2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B1:H14"/>
  <sheetViews>
    <sheetView showGridLines="0" workbookViewId="0">
      <selection activeCell="E12" sqref="E12"/>
    </sheetView>
  </sheetViews>
  <sheetFormatPr defaultColWidth="8.77734375" defaultRowHeight="14.4" x14ac:dyDescent="0.3"/>
  <cols>
    <col min="1" max="1" width="2.21875" style="1" customWidth="1"/>
    <col min="2" max="2" width="18.21875" style="1" hidden="1" customWidth="1"/>
    <col min="3" max="6" width="17.6640625" style="1" customWidth="1"/>
    <col min="7" max="7" width="17.44140625" style="1" customWidth="1"/>
    <col min="8" max="8" width="17.6640625" style="1" hidden="1" customWidth="1"/>
    <col min="9" max="9" width="2.6640625" style="1" customWidth="1"/>
    <col min="10" max="10" width="12" style="1" customWidth="1"/>
    <col min="11" max="16384" width="8.77734375" style="1"/>
  </cols>
  <sheetData>
    <row r="1" spans="2:8" s="14" customFormat="1" ht="60" customHeight="1" x14ac:dyDescent="0.3">
      <c r="B1" s="19" t="str">
        <f>"April "&amp;CalendarYear</f>
        <v>April 2025</v>
      </c>
      <c r="C1" s="83" t="s">
        <v>80</v>
      </c>
      <c r="D1" s="15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2" t="str">
        <f t="shared" ref="C2:H2" si="0">UPPER(TEXT(C3,"dddd"))</f>
        <v>MONDAY</v>
      </c>
      <c r="D2" s="2" t="str">
        <f t="shared" si="0"/>
        <v>TUESDAY</v>
      </c>
      <c r="E2" s="2" t="str">
        <f t="shared" si="0"/>
        <v>WEDNESDAY</v>
      </c>
      <c r="F2" s="2" t="str">
        <f t="shared" si="0"/>
        <v>THURSDAY</v>
      </c>
      <c r="G2" s="2" t="str">
        <f t="shared" si="0"/>
        <v>FRIDAY</v>
      </c>
      <c r="H2" s="2" t="str">
        <f t="shared" si="0"/>
        <v>SATURDAY</v>
      </c>
    </row>
    <row r="3" spans="2:8" ht="19.5" customHeight="1" x14ac:dyDescent="0.3">
      <c r="B3" s="6">
        <f t="array" ref="B3:H3">DaysAndWeeks+DATE(CalendarYear,4,1)-WEEKDAY(DATE(CalendarYear,4,1),(WeekStart="Monday")+1)+1</f>
        <v>45746</v>
      </c>
      <c r="C3" s="6">
        <v>45747</v>
      </c>
      <c r="D3" s="6">
        <v>45748</v>
      </c>
      <c r="E3" s="6">
        <v>45749</v>
      </c>
      <c r="F3" s="6">
        <v>45750</v>
      </c>
      <c r="G3" s="6">
        <v>45751</v>
      </c>
      <c r="H3" s="6">
        <v>45752</v>
      </c>
    </row>
    <row r="4" spans="2:8" ht="57.9" customHeight="1" x14ac:dyDescent="0.3">
      <c r="B4" s="8"/>
      <c r="C4" s="8"/>
      <c r="D4" s="85" t="s">
        <v>9</v>
      </c>
      <c r="E4" s="87" t="s">
        <v>12</v>
      </c>
      <c r="F4" s="86" t="s">
        <v>30</v>
      </c>
      <c r="G4" s="88" t="s">
        <v>28</v>
      </c>
      <c r="H4" s="8"/>
    </row>
    <row r="5" spans="2:8" ht="19.5" customHeight="1" x14ac:dyDescent="0.3">
      <c r="B5" s="13">
        <f t="array" ref="B5:H5">DaysAndWeeks+DATE(CalendarYear,4,1)-WEEKDAY(DATE(CalendarYear,4,1),(WeekStart="Monday")+1)+8</f>
        <v>45753</v>
      </c>
      <c r="C5" s="13">
        <v>45754</v>
      </c>
      <c r="D5" s="13">
        <v>45755</v>
      </c>
      <c r="E5" s="13">
        <v>45756</v>
      </c>
      <c r="F5" s="13">
        <v>45757</v>
      </c>
      <c r="G5" s="13">
        <v>45758</v>
      </c>
      <c r="H5" s="13">
        <v>45759</v>
      </c>
    </row>
    <row r="6" spans="2:8" ht="57.9" customHeight="1" x14ac:dyDescent="0.3">
      <c r="B6" s="11"/>
      <c r="C6" s="11"/>
      <c r="D6" s="76" t="s">
        <v>45</v>
      </c>
      <c r="E6" s="61" t="s">
        <v>81</v>
      </c>
      <c r="F6" s="33" t="s">
        <v>57</v>
      </c>
      <c r="G6" s="59" t="s">
        <v>77</v>
      </c>
      <c r="H6" s="11"/>
    </row>
    <row r="7" spans="2:8" ht="19.5" customHeight="1" x14ac:dyDescent="0.3">
      <c r="B7" s="6">
        <f t="array" ref="B7:H7">DaysAndWeeks+DATE(CalendarYear,4,1)-WEEKDAY(DATE(CalendarYear,4,1),(WeekStart="Monday")+1)+15</f>
        <v>45760</v>
      </c>
      <c r="C7" s="6">
        <v>45761</v>
      </c>
      <c r="D7" s="6">
        <v>45762</v>
      </c>
      <c r="E7" s="6">
        <v>45763</v>
      </c>
      <c r="F7" s="6">
        <v>45764</v>
      </c>
      <c r="G7" s="6">
        <v>45765</v>
      </c>
      <c r="H7" s="6">
        <v>45766</v>
      </c>
    </row>
    <row r="8" spans="2:8" ht="57.9" customHeight="1" x14ac:dyDescent="0.3">
      <c r="B8" s="8"/>
      <c r="C8" s="31" t="s">
        <v>26</v>
      </c>
      <c r="D8" s="53" t="s">
        <v>65</v>
      </c>
      <c r="E8" s="29" t="s">
        <v>82</v>
      </c>
      <c r="F8" s="82" t="s">
        <v>79</v>
      </c>
      <c r="G8" s="84" t="s">
        <v>64</v>
      </c>
      <c r="H8" s="8"/>
    </row>
    <row r="9" spans="2:8" ht="19.5" customHeight="1" x14ac:dyDescent="0.3">
      <c r="B9" s="13">
        <f t="array" ref="B9:H9">DaysAndWeeks+DATE(CalendarYear,4,1)-WEEKDAY(DATE(CalendarYear,4,1),(WeekStart="Monday")+1)+22</f>
        <v>45767</v>
      </c>
      <c r="C9" s="13">
        <v>45768</v>
      </c>
      <c r="D9" s="13">
        <v>45769</v>
      </c>
      <c r="E9" s="13">
        <v>45770</v>
      </c>
      <c r="F9" s="13">
        <v>45771</v>
      </c>
      <c r="G9" s="13">
        <v>45772</v>
      </c>
      <c r="H9" s="13">
        <v>45773</v>
      </c>
    </row>
    <row r="10" spans="2:8" ht="57.9" customHeight="1" x14ac:dyDescent="0.3">
      <c r="B10" s="11"/>
      <c r="C10" s="11"/>
      <c r="D10" s="35" t="s">
        <v>15</v>
      </c>
      <c r="E10" s="89" t="s">
        <v>32</v>
      </c>
      <c r="F10" s="34" t="s">
        <v>35</v>
      </c>
      <c r="G10" s="25" t="s">
        <v>59</v>
      </c>
      <c r="H10" s="11"/>
    </row>
    <row r="11" spans="2:8" ht="19.5" customHeight="1" x14ac:dyDescent="0.3">
      <c r="B11" s="6">
        <f t="array" ref="B11:H11">DaysAndWeeks+DATE(CalendarYear,4,1)-WEEKDAY(DATE(CalendarYear,4,1),(WeekStart="Monday")+1)+29</f>
        <v>45774</v>
      </c>
      <c r="C11" s="6">
        <v>45775</v>
      </c>
      <c r="D11" s="6">
        <v>45776</v>
      </c>
      <c r="E11" s="6">
        <v>45777</v>
      </c>
      <c r="F11" s="6">
        <v>45778</v>
      </c>
      <c r="G11" s="6">
        <v>45779</v>
      </c>
      <c r="H11" s="6">
        <v>45780</v>
      </c>
    </row>
    <row r="12" spans="2:8" ht="57.9" customHeight="1" x14ac:dyDescent="0.3">
      <c r="B12" s="8"/>
      <c r="C12" s="8"/>
      <c r="D12" s="30" t="s">
        <v>60</v>
      </c>
      <c r="E12" s="53" t="s">
        <v>74</v>
      </c>
      <c r="F12" s="8"/>
      <c r="G12" s="8"/>
      <c r="H12" s="8"/>
    </row>
    <row r="13" spans="2:8" ht="19.5" customHeight="1" x14ac:dyDescent="0.3">
      <c r="B13" s="13">
        <f t="array" ref="B13:C13">DaysAndWeeks+DATE(CalendarYear,4,1)-WEEKDAY(DATE(CalendarYear,4,1),(WeekStart="Monday")+1)+36</f>
        <v>45781</v>
      </c>
      <c r="C13" s="13">
        <v>45782</v>
      </c>
      <c r="D13" s="91" t="s">
        <v>4</v>
      </c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17" priority="1">
      <formula>DAY(B3)&gt;8</formula>
    </cfRule>
  </conditionalFormatting>
  <conditionalFormatting sqref="B11:H11 B13:C13">
    <cfRule type="expression" dxfId="16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April month calendar" sqref="A1" xr:uid="{00000000-0002-0000-0300-000003000000}"/>
    <dataValidation allowBlank="1" showInputMessage="1" showErrorMessage="1" prompt="Enter Notes in the cell at right" sqref="D13:D14" xr:uid="{00000000-0002-0000-0300-000004000000}"/>
    <dataValidation allowBlank="1" showInputMessage="1" showErrorMessage="1" prompt="Enter Notes in this cell" sqref="E13:H14" xr:uid="{00000000-0002-0000-0300-000005000000}"/>
    <dataValidation allowBlank="1" showInputMessage="1" showErrorMessage="1" prompt="This row &amp; rows 6, 8, 10, 12, &amp; 14 are cells for entering daily notes related to the calendar day in the cell above" sqref="B4" xr:uid="{00000000-0002-0000-03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3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B1:H14"/>
  <sheetViews>
    <sheetView showGridLines="0" workbookViewId="0">
      <selection activeCell="F12" sqref="F12"/>
    </sheetView>
  </sheetViews>
  <sheetFormatPr defaultColWidth="8.77734375" defaultRowHeight="14.4" x14ac:dyDescent="0.3"/>
  <cols>
    <col min="1" max="1" width="2.33203125" style="1" customWidth="1"/>
    <col min="2" max="2" width="18.21875" style="1" hidden="1" customWidth="1"/>
    <col min="3" max="7" width="17.6640625" style="1" customWidth="1"/>
    <col min="8" max="8" width="17.6640625" style="1" hidden="1" customWidth="1"/>
    <col min="9" max="9" width="2.6640625" style="1" customWidth="1"/>
    <col min="10" max="10" width="12" style="1" customWidth="1"/>
    <col min="11" max="16384" width="8.77734375" style="1"/>
  </cols>
  <sheetData>
    <row r="1" spans="2:8" s="14" customFormat="1" ht="60" customHeight="1" x14ac:dyDescent="0.3">
      <c r="B1" s="19" t="str">
        <f>"May "&amp;CalendarYear</f>
        <v>May 2025</v>
      </c>
      <c r="C1" s="90" t="s">
        <v>83</v>
      </c>
      <c r="D1" s="15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2" t="str">
        <f t="shared" ref="C2:H2" si="0">UPPER(TEXT(C3,"dddd"))</f>
        <v>MONDAY</v>
      </c>
      <c r="D2" s="2" t="str">
        <f t="shared" si="0"/>
        <v>TUESDAY</v>
      </c>
      <c r="E2" s="2" t="str">
        <f t="shared" si="0"/>
        <v>WEDNESDAY</v>
      </c>
      <c r="F2" s="2" t="str">
        <f t="shared" si="0"/>
        <v>THURSDAY</v>
      </c>
      <c r="G2" s="2" t="str">
        <f t="shared" si="0"/>
        <v>FRIDAY</v>
      </c>
      <c r="H2" s="2" t="str">
        <f t="shared" si="0"/>
        <v>SATURDAY</v>
      </c>
    </row>
    <row r="3" spans="2:8" ht="19.5" customHeight="1" x14ac:dyDescent="0.3">
      <c r="B3" s="6">
        <f t="array" ref="B3:H3">DaysAndWeeks+DATE(CalendarYear,5,1)-WEEKDAY(DATE(CalendarYear,5,1),(WeekStart="Monday")+1)+1</f>
        <v>45774</v>
      </c>
      <c r="C3" s="6">
        <v>45775</v>
      </c>
      <c r="D3" s="6">
        <v>45776</v>
      </c>
      <c r="E3" s="6">
        <v>45777</v>
      </c>
      <c r="F3" s="6">
        <v>45778</v>
      </c>
      <c r="G3" s="6">
        <v>45779</v>
      </c>
      <c r="H3" s="6">
        <v>45780</v>
      </c>
    </row>
    <row r="4" spans="2:8" ht="57.9" customHeight="1" x14ac:dyDescent="0.3">
      <c r="B4" s="8"/>
      <c r="C4" s="8"/>
      <c r="D4" s="8"/>
      <c r="E4" s="8"/>
      <c r="F4" s="28" t="s">
        <v>21</v>
      </c>
      <c r="G4" s="31" t="s">
        <v>28</v>
      </c>
      <c r="H4" s="8"/>
    </row>
    <row r="5" spans="2:8" ht="19.5" customHeight="1" x14ac:dyDescent="0.3">
      <c r="B5" s="13">
        <f t="array" ref="B5:H5">DaysAndWeeks+DATE(CalendarYear,5,1)-WEEKDAY(DATE(CalendarYear,5,1),(WeekStart="Monday")+1)+8</f>
        <v>45781</v>
      </c>
      <c r="C5" s="13">
        <v>45782</v>
      </c>
      <c r="D5" s="13">
        <v>45783</v>
      </c>
      <c r="E5" s="13">
        <v>45784</v>
      </c>
      <c r="F5" s="13">
        <v>45785</v>
      </c>
      <c r="G5" s="13">
        <v>45786</v>
      </c>
      <c r="H5" s="13">
        <v>45787</v>
      </c>
    </row>
    <row r="6" spans="2:8" ht="57.9" customHeight="1" x14ac:dyDescent="0.3">
      <c r="B6" s="11"/>
      <c r="C6" s="73"/>
      <c r="D6" s="51" t="s">
        <v>65</v>
      </c>
      <c r="E6" s="59" t="s">
        <v>56</v>
      </c>
      <c r="F6" s="51" t="s">
        <v>84</v>
      </c>
      <c r="G6" s="59" t="s">
        <v>10</v>
      </c>
      <c r="H6" s="11"/>
    </row>
    <row r="7" spans="2:8" ht="19.5" customHeight="1" x14ac:dyDescent="0.3">
      <c r="B7" s="6">
        <f t="array" ref="B7:H7">DaysAndWeeks+DATE(CalendarYear,5,1)-WEEKDAY(DATE(CalendarYear,5,1),(WeekStart="Monday")+1)+15</f>
        <v>45788</v>
      </c>
      <c r="C7" s="6">
        <v>45789</v>
      </c>
      <c r="D7" s="6">
        <v>45790</v>
      </c>
      <c r="E7" s="6">
        <v>45791</v>
      </c>
      <c r="F7" s="6">
        <v>45792</v>
      </c>
      <c r="G7" s="6">
        <v>45793</v>
      </c>
      <c r="H7" s="6">
        <v>45794</v>
      </c>
    </row>
    <row r="8" spans="2:8" ht="57.9" customHeight="1" x14ac:dyDescent="0.3">
      <c r="B8" s="8"/>
      <c r="C8" s="74"/>
      <c r="D8" s="28" t="s">
        <v>16</v>
      </c>
      <c r="E8" s="31" t="s">
        <v>29</v>
      </c>
      <c r="F8" s="28" t="s">
        <v>85</v>
      </c>
      <c r="G8" s="31" t="s">
        <v>57</v>
      </c>
      <c r="H8" s="8"/>
    </row>
    <row r="9" spans="2:8" ht="19.5" customHeight="1" x14ac:dyDescent="0.3">
      <c r="B9" s="13">
        <f t="array" ref="B9:H9">DaysAndWeeks+DATE(CalendarYear,5,1)-WEEKDAY(DATE(CalendarYear,5,1),(WeekStart="Monday")+1)+22</f>
        <v>45795</v>
      </c>
      <c r="C9" s="13">
        <v>45796</v>
      </c>
      <c r="D9" s="13">
        <v>45797</v>
      </c>
      <c r="E9" s="13">
        <v>45798</v>
      </c>
      <c r="F9" s="13">
        <v>45799</v>
      </c>
      <c r="G9" s="13">
        <v>45800</v>
      </c>
      <c r="H9" s="13">
        <v>45801</v>
      </c>
    </row>
    <row r="10" spans="2:8" ht="57.9" customHeight="1" x14ac:dyDescent="0.3">
      <c r="B10" s="11"/>
      <c r="C10" s="59" t="s">
        <v>26</v>
      </c>
      <c r="D10" s="51" t="s">
        <v>87</v>
      </c>
      <c r="E10" s="59" t="s">
        <v>86</v>
      </c>
      <c r="F10" s="51" t="s">
        <v>59</v>
      </c>
      <c r="G10" s="68" t="s">
        <v>64</v>
      </c>
      <c r="H10" s="11"/>
    </row>
    <row r="11" spans="2:8" ht="19.5" customHeight="1" x14ac:dyDescent="0.3">
      <c r="B11" s="6">
        <f t="array" ref="B11:H11">DaysAndWeeks+DATE(CalendarYear,5,1)-WEEKDAY(DATE(CalendarYear,5,1),(WeekStart="Monday")+1)+29</f>
        <v>45802</v>
      </c>
      <c r="C11" s="6">
        <v>45803</v>
      </c>
      <c r="D11" s="6">
        <v>45804</v>
      </c>
      <c r="E11" s="6">
        <v>45805</v>
      </c>
      <c r="F11" s="6">
        <v>45806</v>
      </c>
      <c r="G11" s="6">
        <v>45807</v>
      </c>
      <c r="H11" s="6">
        <v>45808</v>
      </c>
    </row>
    <row r="12" spans="2:8" ht="57.9" customHeight="1" x14ac:dyDescent="0.3">
      <c r="B12" s="8"/>
      <c r="C12" s="74"/>
      <c r="D12" s="28" t="s">
        <v>40</v>
      </c>
      <c r="E12" s="31" t="s">
        <v>76</v>
      </c>
      <c r="F12" s="28" t="s">
        <v>88</v>
      </c>
      <c r="G12" s="74"/>
      <c r="H12" s="8"/>
    </row>
    <row r="13" spans="2:8" ht="19.5" customHeight="1" x14ac:dyDescent="0.3">
      <c r="B13" s="13">
        <f t="array" ref="B13:C13">DaysAndWeeks+DATE(CalendarYear,5,1)-WEEKDAY(DATE(CalendarYear,5,1),(WeekStart="Monday")+1)+36</f>
        <v>45809</v>
      </c>
      <c r="C13" s="13">
        <v>45810</v>
      </c>
      <c r="D13" s="91" t="s">
        <v>4</v>
      </c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15" priority="1">
      <formula>DAY(B3)&gt;8</formula>
    </cfRule>
  </conditionalFormatting>
  <conditionalFormatting sqref="B11:H11 B13:C13">
    <cfRule type="expression" dxfId="14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May month calendar" sqref="A1" xr:uid="{00000000-0002-0000-0400-000003000000}"/>
    <dataValidation allowBlank="1" showInputMessage="1" showErrorMessage="1" prompt="Enter Notes in the cell at right" sqref="D13:D14" xr:uid="{00000000-0002-0000-0400-000004000000}"/>
    <dataValidation allowBlank="1" showInputMessage="1" showErrorMessage="1" prompt="Enter Notes in this cell" sqref="E13:H14" xr:uid="{00000000-0002-0000-0400-000005000000}"/>
    <dataValidation allowBlank="1" showInputMessage="1" showErrorMessage="1" prompt="This row &amp; rows 6, 8, 10, 12, &amp; 14 are cells for entering daily notes related to the calendar day in the cell above" sqref="B4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4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style="1" customWidth="1"/>
    <col min="2" max="2" width="18.21875" style="1" customWidth="1"/>
    <col min="3" max="8" width="17.6640625" style="1" customWidth="1"/>
    <col min="9" max="9" width="2.6640625" style="1" customWidth="1"/>
    <col min="10" max="10" width="12" style="1" customWidth="1"/>
    <col min="11" max="16384" width="8.77734375" style="1"/>
  </cols>
  <sheetData>
    <row r="1" spans="2:8" s="14" customFormat="1" ht="60" customHeight="1" x14ac:dyDescent="0.3">
      <c r="B1" s="19" t="str">
        <f>"June "&amp;CalendarYear</f>
        <v>June 2025</v>
      </c>
      <c r="C1" s="15"/>
      <c r="D1" s="15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2" t="str">
        <f t="shared" ref="C2:H2" si="0">UPPER(TEXT(C3,"dddd"))</f>
        <v>MONDAY</v>
      </c>
      <c r="D2" s="2" t="str">
        <f t="shared" si="0"/>
        <v>TUESDAY</v>
      </c>
      <c r="E2" s="2" t="str">
        <f t="shared" si="0"/>
        <v>WEDNESDAY</v>
      </c>
      <c r="F2" s="2" t="str">
        <f t="shared" si="0"/>
        <v>THURSDAY</v>
      </c>
      <c r="G2" s="2" t="str">
        <f t="shared" si="0"/>
        <v>FRIDAY</v>
      </c>
      <c r="H2" s="2" t="str">
        <f t="shared" si="0"/>
        <v>SATURDAY</v>
      </c>
    </row>
    <row r="3" spans="2:8" ht="19.5" customHeight="1" x14ac:dyDescent="0.3">
      <c r="B3" s="6">
        <f t="array" ref="B3:H3">DaysAndWeeks+DATE(CalendarYear,6,1)-WEEKDAY(DATE(CalendarYear,6,1),(WeekStart="Monday")+1)+1</f>
        <v>45809</v>
      </c>
      <c r="C3" s="6">
        <v>45810</v>
      </c>
      <c r="D3" s="6">
        <v>45811</v>
      </c>
      <c r="E3" s="6">
        <v>45812</v>
      </c>
      <c r="F3" s="6">
        <v>45813</v>
      </c>
      <c r="G3" s="6">
        <v>45814</v>
      </c>
      <c r="H3" s="6">
        <v>45815</v>
      </c>
    </row>
    <row r="4" spans="2:8" ht="57.9" customHeight="1" x14ac:dyDescent="0.3">
      <c r="B4" s="8"/>
      <c r="C4" s="8"/>
      <c r="D4" s="8"/>
      <c r="E4" s="8"/>
      <c r="F4" s="8"/>
      <c r="G4" s="8"/>
      <c r="H4" s="8"/>
    </row>
    <row r="5" spans="2:8" ht="19.5" customHeight="1" x14ac:dyDescent="0.3">
      <c r="B5" s="13">
        <f t="array" ref="B5:H5">DaysAndWeeks+DATE(CalendarYear,6,1)-WEEKDAY(DATE(CalendarYear,6,1),(WeekStart="Monday")+1)+8</f>
        <v>45816</v>
      </c>
      <c r="C5" s="13">
        <v>45817</v>
      </c>
      <c r="D5" s="13">
        <v>45818</v>
      </c>
      <c r="E5" s="13">
        <v>45819</v>
      </c>
      <c r="F5" s="13">
        <v>45820</v>
      </c>
      <c r="G5" s="13">
        <v>45821</v>
      </c>
      <c r="H5" s="13">
        <v>45822</v>
      </c>
    </row>
    <row r="6" spans="2:8" ht="57.9" customHeight="1" x14ac:dyDescent="0.3">
      <c r="B6" s="11"/>
      <c r="C6" s="11"/>
      <c r="D6" s="11"/>
      <c r="E6" s="11"/>
      <c r="F6" s="11"/>
      <c r="G6" s="11"/>
      <c r="H6" s="11"/>
    </row>
    <row r="7" spans="2:8" ht="19.5" customHeight="1" x14ac:dyDescent="0.3">
      <c r="B7" s="6">
        <f t="array" ref="B7:H7">DaysAndWeeks+DATE(CalendarYear,6,1)-WEEKDAY(DATE(CalendarYear,6,1),(WeekStart="Monday")+1)+15</f>
        <v>45823</v>
      </c>
      <c r="C7" s="6">
        <v>45824</v>
      </c>
      <c r="D7" s="6">
        <v>45825</v>
      </c>
      <c r="E7" s="6">
        <v>45826</v>
      </c>
      <c r="F7" s="6">
        <v>45827</v>
      </c>
      <c r="G7" s="6">
        <v>45828</v>
      </c>
      <c r="H7" s="6">
        <v>45829</v>
      </c>
    </row>
    <row r="8" spans="2:8" ht="57.9" customHeight="1" x14ac:dyDescent="0.3">
      <c r="B8" s="8"/>
      <c r="C8" s="8"/>
      <c r="D8" s="8"/>
      <c r="E8" s="8"/>
      <c r="F8" s="8"/>
      <c r="G8" s="8"/>
      <c r="H8" s="8"/>
    </row>
    <row r="9" spans="2:8" ht="19.5" customHeight="1" x14ac:dyDescent="0.3">
      <c r="B9" s="13">
        <f t="array" ref="B9:H9">DaysAndWeeks+DATE(CalendarYear,6,1)-WEEKDAY(DATE(CalendarYear,6,1),(WeekStart="Monday")+1)+22</f>
        <v>45830</v>
      </c>
      <c r="C9" s="13">
        <v>45831</v>
      </c>
      <c r="D9" s="13">
        <v>45832</v>
      </c>
      <c r="E9" s="13">
        <v>45833</v>
      </c>
      <c r="F9" s="13">
        <v>45834</v>
      </c>
      <c r="G9" s="13">
        <v>45835</v>
      </c>
      <c r="H9" s="13">
        <v>45836</v>
      </c>
    </row>
    <row r="10" spans="2:8" ht="57.9" customHeight="1" x14ac:dyDescent="0.3">
      <c r="B10" s="11"/>
      <c r="C10" s="11"/>
      <c r="D10" s="11"/>
      <c r="E10" s="11"/>
      <c r="F10" s="11"/>
      <c r="G10" s="11"/>
      <c r="H10" s="11"/>
    </row>
    <row r="11" spans="2:8" ht="19.5" customHeight="1" x14ac:dyDescent="0.3">
      <c r="B11" s="6">
        <f t="array" ref="B11:H11">DaysAndWeeks+DATE(CalendarYear,6,1)-WEEKDAY(DATE(CalendarYear,6,1),(WeekStart="Monday")+1)+29</f>
        <v>45837</v>
      </c>
      <c r="C11" s="6">
        <v>45838</v>
      </c>
      <c r="D11" s="6">
        <v>45839</v>
      </c>
      <c r="E11" s="6">
        <v>45840</v>
      </c>
      <c r="F11" s="6">
        <v>45841</v>
      </c>
      <c r="G11" s="6">
        <v>45842</v>
      </c>
      <c r="H11" s="6">
        <v>45843</v>
      </c>
    </row>
    <row r="12" spans="2:8" ht="57.9" customHeight="1" x14ac:dyDescent="0.3">
      <c r="B12" s="8"/>
      <c r="C12" s="8"/>
      <c r="D12" s="8"/>
      <c r="E12" s="8"/>
      <c r="F12" s="8"/>
      <c r="G12" s="8"/>
      <c r="H12" s="8"/>
    </row>
    <row r="13" spans="2:8" ht="19.5" customHeight="1" x14ac:dyDescent="0.3">
      <c r="B13" s="13">
        <f t="array" ref="B13:C13">DaysAndWeeks+DATE(CalendarYear,6,1)-WEEKDAY(DATE(CalendarYear,6,1),(WeekStart="Monday")+1)+36</f>
        <v>45844</v>
      </c>
      <c r="C13" s="13">
        <v>45845</v>
      </c>
      <c r="D13" s="91" t="s">
        <v>4</v>
      </c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13" priority="1">
      <formula>DAY(B3)&gt;8</formula>
    </cfRule>
  </conditionalFormatting>
  <conditionalFormatting sqref="B11:H11 B13:C13">
    <cfRule type="expression" dxfId="12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5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1000000}"/>
    <dataValidation allowBlank="1" showInputMessage="1" showErrorMessage="1" prompt="June month calendar" sqref="A1" xr:uid="{00000000-0002-0000-0500-000002000000}"/>
    <dataValidation allowBlank="1" showInputMessage="1" showErrorMessage="1" prompt="Enter Notes in the cell at right" sqref="D13:D14" xr:uid="{00000000-0002-0000-0500-000003000000}"/>
    <dataValidation allowBlank="1" showInputMessage="1" showErrorMessage="1" prompt="Enter Notes in this cell" sqref="E13:H14" xr:uid="{00000000-0002-0000-0500-000004000000}"/>
    <dataValidation allowBlank="1" showInputMessage="1" showErrorMessage="1" prompt="This row &amp; rows 6, 8, 10, 12, &amp; 14 are cells for entering daily notes related to the calendar day in the cell above" sqref="B4" xr:uid="{00000000-0002-0000-05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5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5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B1:H14"/>
  <sheetViews>
    <sheetView showGridLines="0" zoomScaleNormal="100" workbookViewId="0"/>
  </sheetViews>
  <sheetFormatPr defaultColWidth="8.77734375" defaultRowHeight="14.4" x14ac:dyDescent="0.3"/>
  <cols>
    <col min="1" max="1" width="2.6640625" style="1" customWidth="1"/>
    <col min="2" max="2" width="18.21875" style="1" customWidth="1"/>
    <col min="3" max="8" width="17.6640625" style="1" customWidth="1"/>
    <col min="9" max="9" width="2.6640625" style="1" customWidth="1"/>
    <col min="10" max="10" width="12" style="1" customWidth="1"/>
    <col min="11" max="16384" width="8.77734375" style="1"/>
  </cols>
  <sheetData>
    <row r="1" spans="2:8" s="14" customFormat="1" ht="60" customHeight="1" x14ac:dyDescent="0.3">
      <c r="B1" s="19" t="str">
        <f>"July "&amp;CalendarYear</f>
        <v>July 2025</v>
      </c>
      <c r="C1" s="15"/>
      <c r="D1" s="15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2" t="str">
        <f t="shared" ref="C2:H2" si="0">UPPER(TEXT(C3,"dddd"))</f>
        <v>MONDAY</v>
      </c>
      <c r="D2" s="2" t="str">
        <f t="shared" si="0"/>
        <v>TUESDAY</v>
      </c>
      <c r="E2" s="2" t="str">
        <f t="shared" si="0"/>
        <v>WEDNESDAY</v>
      </c>
      <c r="F2" s="2" t="str">
        <f t="shared" si="0"/>
        <v>THURSDAY</v>
      </c>
      <c r="G2" s="2" t="str">
        <f t="shared" si="0"/>
        <v>FRIDAY</v>
      </c>
      <c r="H2" s="2" t="str">
        <f t="shared" si="0"/>
        <v>SATURDAY</v>
      </c>
    </row>
    <row r="3" spans="2:8" ht="19.5" customHeight="1" x14ac:dyDescent="0.3">
      <c r="B3" s="6">
        <f t="array" ref="B3:H3">DaysAndWeeks+DATE(CalendarYear,7,1)-WEEKDAY(DATE(CalendarYear,7,1),(WeekStart="Monday")+1)+1</f>
        <v>45837</v>
      </c>
      <c r="C3" s="6">
        <v>45838</v>
      </c>
      <c r="D3" s="6">
        <v>45839</v>
      </c>
      <c r="E3" s="6">
        <v>45840</v>
      </c>
      <c r="F3" s="6">
        <v>45841</v>
      </c>
      <c r="G3" s="6">
        <v>45842</v>
      </c>
      <c r="H3" s="6">
        <v>45843</v>
      </c>
    </row>
    <row r="4" spans="2:8" ht="57.9" customHeight="1" x14ac:dyDescent="0.3">
      <c r="B4" s="8"/>
      <c r="C4" s="8"/>
      <c r="D4" s="8"/>
      <c r="E4" s="8"/>
      <c r="F4" s="8"/>
      <c r="G4" s="8"/>
      <c r="H4" s="8"/>
    </row>
    <row r="5" spans="2:8" ht="19.5" customHeight="1" x14ac:dyDescent="0.3">
      <c r="B5" s="13">
        <f t="array" ref="B5:H5">DaysAndWeeks+DATE(CalendarYear,7,1)-WEEKDAY(DATE(CalendarYear,7,1),(WeekStart="Monday")+1)+8</f>
        <v>45844</v>
      </c>
      <c r="C5" s="13">
        <v>45845</v>
      </c>
      <c r="D5" s="13">
        <v>45846</v>
      </c>
      <c r="E5" s="13">
        <v>45847</v>
      </c>
      <c r="F5" s="13">
        <v>45848</v>
      </c>
      <c r="G5" s="13">
        <v>45849</v>
      </c>
      <c r="H5" s="13">
        <v>45850</v>
      </c>
    </row>
    <row r="6" spans="2:8" ht="57.9" customHeight="1" x14ac:dyDescent="0.3">
      <c r="B6" s="11"/>
      <c r="C6" s="11"/>
      <c r="D6" s="11"/>
      <c r="E6" s="11"/>
      <c r="F6" s="11"/>
      <c r="G6" s="11"/>
      <c r="H6" s="11"/>
    </row>
    <row r="7" spans="2:8" ht="19.5" customHeight="1" x14ac:dyDescent="0.3">
      <c r="B7" s="6">
        <f t="array" ref="B7:H7">DaysAndWeeks+DATE(CalendarYear,7,1)-WEEKDAY(DATE(CalendarYear,7,1),(WeekStart="Monday")+1)+15</f>
        <v>45851</v>
      </c>
      <c r="C7" s="6">
        <v>45852</v>
      </c>
      <c r="D7" s="6">
        <v>45853</v>
      </c>
      <c r="E7" s="6">
        <v>45854</v>
      </c>
      <c r="F7" s="6">
        <v>45855</v>
      </c>
      <c r="G7" s="6">
        <v>45856</v>
      </c>
      <c r="H7" s="6">
        <v>45857</v>
      </c>
    </row>
    <row r="8" spans="2:8" ht="57.9" customHeight="1" x14ac:dyDescent="0.3">
      <c r="B8" s="8"/>
      <c r="C8" s="8"/>
      <c r="D8" s="8"/>
      <c r="E8" s="8"/>
      <c r="F8" s="8"/>
      <c r="G8" s="8"/>
      <c r="H8" s="8"/>
    </row>
    <row r="9" spans="2:8" ht="19.5" customHeight="1" x14ac:dyDescent="0.3">
      <c r="B9" s="13">
        <f t="array" ref="B9:H9">DaysAndWeeks+DATE(CalendarYear,7,1)-WEEKDAY(DATE(CalendarYear,7,1),(WeekStart="Monday")+1)+22</f>
        <v>45858</v>
      </c>
      <c r="C9" s="13">
        <v>45859</v>
      </c>
      <c r="D9" s="13">
        <v>45860</v>
      </c>
      <c r="E9" s="13">
        <v>45861</v>
      </c>
      <c r="F9" s="13">
        <v>45862</v>
      </c>
      <c r="G9" s="13">
        <v>45863</v>
      </c>
      <c r="H9" s="13">
        <v>45864</v>
      </c>
    </row>
    <row r="10" spans="2:8" ht="57.9" customHeight="1" x14ac:dyDescent="0.3">
      <c r="B10" s="11"/>
      <c r="C10" s="11"/>
      <c r="D10" s="11"/>
      <c r="E10" s="11"/>
      <c r="F10" s="11"/>
      <c r="G10" s="11"/>
      <c r="H10" s="11"/>
    </row>
    <row r="11" spans="2:8" ht="19.5" customHeight="1" x14ac:dyDescent="0.3">
      <c r="B11" s="6">
        <f t="array" ref="B11:H11">DaysAndWeeks+DATE(CalendarYear,7,1)-WEEKDAY(DATE(CalendarYear,7,1),(WeekStart="Monday")+1)+29</f>
        <v>45865</v>
      </c>
      <c r="C11" s="6">
        <v>45866</v>
      </c>
      <c r="D11" s="6">
        <v>45867</v>
      </c>
      <c r="E11" s="6">
        <v>45868</v>
      </c>
      <c r="F11" s="6">
        <v>45869</v>
      </c>
      <c r="G11" s="6">
        <v>45870</v>
      </c>
      <c r="H11" s="6">
        <v>45871</v>
      </c>
    </row>
    <row r="12" spans="2:8" ht="57.9" customHeight="1" x14ac:dyDescent="0.3">
      <c r="B12" s="8"/>
      <c r="C12" s="8"/>
      <c r="D12" s="8"/>
      <c r="E12" s="8"/>
      <c r="F12" s="8"/>
      <c r="G12" s="8"/>
      <c r="H12" s="8"/>
    </row>
    <row r="13" spans="2:8" ht="19.5" customHeight="1" x14ac:dyDescent="0.3">
      <c r="B13" s="13">
        <f t="array" ref="B13:C13">DaysAndWeeks+DATE(CalendarYear,7,1)-WEEKDAY(DATE(CalendarYear,7,1),(WeekStart="Monday")+1)+36</f>
        <v>45872</v>
      </c>
      <c r="C13" s="13">
        <v>45873</v>
      </c>
      <c r="D13" s="91" t="s">
        <v>4</v>
      </c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11" priority="1">
      <formula>DAY(B3)&gt;8</formula>
    </cfRule>
  </conditionalFormatting>
  <conditionalFormatting sqref="B11:H11 B13:C13">
    <cfRule type="expression" dxfId="10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6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1000000}"/>
    <dataValidation allowBlank="1" showInputMessage="1" showErrorMessage="1" prompt="July month calendar" sqref="A1" xr:uid="{00000000-0002-0000-0600-000002000000}"/>
    <dataValidation allowBlank="1" showInputMessage="1" showErrorMessage="1" prompt="Enter Notes in the cell at right" sqref="D13:D14" xr:uid="{00000000-0002-0000-0600-000003000000}"/>
    <dataValidation allowBlank="1" showInputMessage="1" showErrorMessage="1" prompt="Enter Notes in this cell" sqref="E13:H14" xr:uid="{00000000-0002-0000-0600-000004000000}"/>
    <dataValidation allowBlank="1" showInputMessage="1" showErrorMessage="1" prompt="This row &amp; rows 6, 8, 10, 12, &amp; 14 are cells for entering daily notes related to the calendar day in the cell above" sqref="B4" xr:uid="{00000000-0002-0000-06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6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style="1" customWidth="1"/>
    <col min="2" max="2" width="18.21875" style="1" customWidth="1"/>
    <col min="3" max="8" width="17.6640625" style="1" customWidth="1"/>
    <col min="9" max="9" width="2.6640625" style="1" customWidth="1"/>
    <col min="10" max="10" width="12" style="1" customWidth="1"/>
    <col min="11" max="16384" width="8.77734375" style="1"/>
  </cols>
  <sheetData>
    <row r="1" spans="2:8" s="14" customFormat="1" ht="60" customHeight="1" x14ac:dyDescent="0.3">
      <c r="B1" s="19" t="str">
        <f>"August "&amp;CalendarYear</f>
        <v>August 2025</v>
      </c>
      <c r="C1" s="15"/>
      <c r="D1" s="15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2" t="str">
        <f t="shared" ref="C2:H2" si="0">UPPER(TEXT(C3,"dddd"))</f>
        <v>MONDAY</v>
      </c>
      <c r="D2" s="2" t="str">
        <f t="shared" si="0"/>
        <v>TUESDAY</v>
      </c>
      <c r="E2" s="2" t="str">
        <f t="shared" si="0"/>
        <v>WEDNESDAY</v>
      </c>
      <c r="F2" s="2" t="str">
        <f t="shared" si="0"/>
        <v>THURSDAY</v>
      </c>
      <c r="G2" s="2" t="str">
        <f t="shared" si="0"/>
        <v>FRIDAY</v>
      </c>
      <c r="H2" s="2" t="str">
        <f t="shared" si="0"/>
        <v>SATURDAY</v>
      </c>
    </row>
    <row r="3" spans="2:8" ht="19.5" customHeight="1" x14ac:dyDescent="0.3">
      <c r="B3" s="6">
        <f t="array" ref="B3:H3">DaysAndWeeks+DATE(CalendarYear,8,1)-WEEKDAY(DATE(CalendarYear,8,1),(WeekStart="Monday")+1)+1</f>
        <v>45865</v>
      </c>
      <c r="C3" s="6">
        <v>45866</v>
      </c>
      <c r="D3" s="6">
        <v>45867</v>
      </c>
      <c r="E3" s="6">
        <v>45868</v>
      </c>
      <c r="F3" s="6">
        <v>45869</v>
      </c>
      <c r="G3" s="6">
        <v>45870</v>
      </c>
      <c r="H3" s="6">
        <v>45871</v>
      </c>
    </row>
    <row r="4" spans="2:8" ht="57.9" customHeight="1" x14ac:dyDescent="0.3">
      <c r="B4" s="8"/>
      <c r="C4" s="8"/>
      <c r="D4" s="8"/>
      <c r="E4" s="8"/>
      <c r="F4" s="8"/>
      <c r="G4" s="8"/>
      <c r="H4" s="8"/>
    </row>
    <row r="5" spans="2:8" ht="19.5" customHeight="1" x14ac:dyDescent="0.3">
      <c r="B5" s="13">
        <f t="array" ref="B5:H5">DaysAndWeeks+DATE(CalendarYear,8,1)-WEEKDAY(DATE(CalendarYear,8,1),(WeekStart="Monday")+1)+8</f>
        <v>45872</v>
      </c>
      <c r="C5" s="13">
        <v>45873</v>
      </c>
      <c r="D5" s="13">
        <v>45874</v>
      </c>
      <c r="E5" s="13">
        <v>45875</v>
      </c>
      <c r="F5" s="13">
        <v>45876</v>
      </c>
      <c r="G5" s="13">
        <v>45877</v>
      </c>
      <c r="H5" s="13">
        <v>45878</v>
      </c>
    </row>
    <row r="6" spans="2:8" ht="57.9" customHeight="1" x14ac:dyDescent="0.3">
      <c r="B6" s="11"/>
      <c r="C6" s="11"/>
      <c r="D6" s="11"/>
      <c r="E6" s="11"/>
      <c r="F6" s="11"/>
      <c r="G6" s="11"/>
      <c r="H6" s="11"/>
    </row>
    <row r="7" spans="2:8" ht="19.5" customHeight="1" x14ac:dyDescent="0.3">
      <c r="B7" s="6">
        <f t="array" ref="B7:H7">DaysAndWeeks+DATE(CalendarYear,8,1)-WEEKDAY(DATE(CalendarYear,8,1),(WeekStart="Monday")+1)+15</f>
        <v>45879</v>
      </c>
      <c r="C7" s="6">
        <v>45880</v>
      </c>
      <c r="D7" s="6">
        <v>45881</v>
      </c>
      <c r="E7" s="6">
        <v>45882</v>
      </c>
      <c r="F7" s="6">
        <v>45883</v>
      </c>
      <c r="G7" s="6">
        <v>45884</v>
      </c>
      <c r="H7" s="6">
        <v>45885</v>
      </c>
    </row>
    <row r="8" spans="2:8" ht="57.9" customHeight="1" x14ac:dyDescent="0.3">
      <c r="B8" s="8"/>
      <c r="C8" s="8"/>
      <c r="D8" s="8"/>
      <c r="E8" s="8"/>
      <c r="F8" s="8"/>
      <c r="G8" s="8"/>
      <c r="H8" s="8"/>
    </row>
    <row r="9" spans="2:8" ht="19.5" customHeight="1" x14ac:dyDescent="0.3">
      <c r="B9" s="13">
        <f t="array" ref="B9:H9">DaysAndWeeks+DATE(CalendarYear,8,1)-WEEKDAY(DATE(CalendarYear,8,1),(WeekStart="Monday")+1)+22</f>
        <v>45886</v>
      </c>
      <c r="C9" s="13">
        <v>45887</v>
      </c>
      <c r="D9" s="13">
        <v>45888</v>
      </c>
      <c r="E9" s="13">
        <v>45889</v>
      </c>
      <c r="F9" s="13">
        <v>45890</v>
      </c>
      <c r="G9" s="13">
        <v>45891</v>
      </c>
      <c r="H9" s="13">
        <v>45892</v>
      </c>
    </row>
    <row r="10" spans="2:8" ht="57.9" customHeight="1" x14ac:dyDescent="0.3">
      <c r="B10" s="11"/>
      <c r="C10" s="11"/>
      <c r="D10" s="11"/>
      <c r="E10" s="11"/>
      <c r="F10" s="11"/>
      <c r="G10" s="11"/>
      <c r="H10" s="11"/>
    </row>
    <row r="11" spans="2:8" ht="19.5" customHeight="1" x14ac:dyDescent="0.3">
      <c r="B11" s="6">
        <f t="array" ref="B11:H11">DaysAndWeeks+DATE(CalendarYear,8,1)-WEEKDAY(DATE(CalendarYear,8,1),(WeekStart="Monday")+1)+29</f>
        <v>45893</v>
      </c>
      <c r="C11" s="6">
        <v>45894</v>
      </c>
      <c r="D11" s="6">
        <v>45895</v>
      </c>
      <c r="E11" s="6">
        <v>45896</v>
      </c>
      <c r="F11" s="6">
        <v>45897</v>
      </c>
      <c r="G11" s="6">
        <v>45898</v>
      </c>
      <c r="H11" s="6">
        <v>45899</v>
      </c>
    </row>
    <row r="12" spans="2:8" ht="57.9" customHeight="1" x14ac:dyDescent="0.3">
      <c r="B12" s="8"/>
      <c r="C12" s="8"/>
      <c r="D12" s="8"/>
      <c r="E12" s="8"/>
      <c r="F12" s="8"/>
      <c r="G12" s="8"/>
      <c r="H12" s="8"/>
    </row>
    <row r="13" spans="2:8" ht="19.5" customHeight="1" x14ac:dyDescent="0.3">
      <c r="B13" s="13">
        <f t="array" ref="B13:C13">DaysAndWeeks+DATE(CalendarYear,8,1)-WEEKDAY(DATE(CalendarYear,8,1),(WeekStart="Monday")+1)+36</f>
        <v>45900</v>
      </c>
      <c r="C13" s="13">
        <v>45901</v>
      </c>
      <c r="D13" s="91" t="s">
        <v>4</v>
      </c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9" priority="1">
      <formula>DAY(B3)&gt;8</formula>
    </cfRule>
  </conditionalFormatting>
  <conditionalFormatting sqref="B11:H11 B13:C13">
    <cfRule type="expression" dxfId="8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7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1000000}"/>
    <dataValidation allowBlank="1" showInputMessage="1" showErrorMessage="1" prompt="Enter Notes in the cell at right" sqref="D13:D14" xr:uid="{00000000-0002-0000-0700-000002000000}"/>
    <dataValidation allowBlank="1" showInputMessage="1" showErrorMessage="1" prompt="Enter Notes in this cell" sqref="E13:H14" xr:uid="{00000000-0002-0000-0700-000003000000}"/>
    <dataValidation allowBlank="1" showInputMessage="1" showErrorMessage="1" prompt="This row &amp; rows 6, 8, 10, 12, &amp; 14 are cells for entering daily notes related to the calendar day in the cell above" sqref="B4" xr:uid="{00000000-0002-0000-07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700-000005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700-000006000000}"/>
    <dataValidation allowBlank="1" showInputMessage="1" showErrorMessage="1" prompt="August month calendar" sqref="A1" xr:uid="{00000000-0002-0000-07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</sheetPr>
  <dimension ref="B1:H14"/>
  <sheetViews>
    <sheetView showGridLines="0" tabSelected="1" workbookViewId="0">
      <selection activeCell="C1" sqref="C1"/>
    </sheetView>
  </sheetViews>
  <sheetFormatPr defaultColWidth="8.77734375" defaultRowHeight="14.4" x14ac:dyDescent="0.3"/>
  <cols>
    <col min="1" max="1" width="2.6640625" style="1" customWidth="1"/>
    <col min="2" max="2" width="18.21875" style="1" hidden="1" customWidth="1"/>
    <col min="3" max="7" width="17.6640625" style="1" customWidth="1"/>
    <col min="8" max="8" width="17.6640625" style="1" hidden="1" customWidth="1"/>
    <col min="9" max="9" width="2.6640625" style="1" customWidth="1"/>
    <col min="10" max="10" width="12" style="1" customWidth="1"/>
    <col min="11" max="16384" width="8.77734375" style="1"/>
  </cols>
  <sheetData>
    <row r="1" spans="2:8" s="14" customFormat="1" ht="60" customHeight="1" x14ac:dyDescent="0.3">
      <c r="B1" s="19" t="str">
        <f>"September "&amp;CalendarYear</f>
        <v>September 2025</v>
      </c>
      <c r="C1" s="36" t="s">
        <v>19</v>
      </c>
      <c r="D1" s="36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2" t="str">
        <f t="shared" ref="C2:H2" si="0">UPPER(TEXT(C3,"dddd"))</f>
        <v>MONDAY</v>
      </c>
      <c r="D2" s="2" t="str">
        <f t="shared" si="0"/>
        <v>TUESDAY</v>
      </c>
      <c r="E2" s="2" t="str">
        <f t="shared" si="0"/>
        <v>WEDNESDAY</v>
      </c>
      <c r="F2" s="2" t="str">
        <f t="shared" si="0"/>
        <v>THURSDAY</v>
      </c>
      <c r="G2" s="2" t="str">
        <f t="shared" si="0"/>
        <v>FRIDAY</v>
      </c>
      <c r="H2" s="2" t="str">
        <f t="shared" si="0"/>
        <v>SATURDAY</v>
      </c>
    </row>
    <row r="3" spans="2:8" ht="19.5" customHeight="1" x14ac:dyDescent="0.3">
      <c r="B3" s="6">
        <f t="array" ref="B3:H3">DaysAndWeeks+DATE(CalendarYear,9,1)-WEEKDAY(DATE(CalendarYear,9,1),(WeekStart="Monday")+1)+1</f>
        <v>45900</v>
      </c>
      <c r="C3" s="6">
        <v>45901</v>
      </c>
      <c r="D3" s="6">
        <v>45902</v>
      </c>
      <c r="E3" s="6">
        <v>45903</v>
      </c>
      <c r="F3" s="6">
        <v>45904</v>
      </c>
      <c r="G3" s="6">
        <v>45905</v>
      </c>
      <c r="H3" s="6">
        <v>45906</v>
      </c>
    </row>
    <row r="4" spans="2:8" ht="57.9" customHeight="1" x14ac:dyDescent="0.3">
      <c r="B4" s="8"/>
      <c r="C4" s="8"/>
      <c r="D4" s="28" t="s">
        <v>68</v>
      </c>
      <c r="E4" s="21" t="s">
        <v>5</v>
      </c>
      <c r="F4" s="22" t="s">
        <v>37</v>
      </c>
      <c r="G4" s="23" t="s">
        <v>6</v>
      </c>
      <c r="H4" s="8"/>
    </row>
    <row r="5" spans="2:8" ht="19.5" customHeight="1" x14ac:dyDescent="0.3">
      <c r="B5" s="13">
        <f t="array" ref="B5:H5">DaysAndWeeks+DATE(CalendarYear,9,1)-WEEKDAY(DATE(CalendarYear,9,1),(WeekStart="Monday")+1)+8</f>
        <v>45907</v>
      </c>
      <c r="C5" s="13">
        <v>45908</v>
      </c>
      <c r="D5" s="13">
        <v>45909</v>
      </c>
      <c r="E5" s="13">
        <v>45910</v>
      </c>
      <c r="F5" s="13">
        <v>45911</v>
      </c>
      <c r="G5" s="13">
        <v>45912</v>
      </c>
      <c r="H5" s="13">
        <v>45913</v>
      </c>
    </row>
    <row r="6" spans="2:8" ht="57.9" customHeight="1" x14ac:dyDescent="0.3">
      <c r="B6" s="11"/>
      <c r="C6" s="11"/>
      <c r="D6" s="24" t="s">
        <v>7</v>
      </c>
      <c r="E6" s="25" t="s">
        <v>8</v>
      </c>
      <c r="F6" s="26" t="s">
        <v>9</v>
      </c>
      <c r="G6" s="27" t="s">
        <v>10</v>
      </c>
      <c r="H6" s="11"/>
    </row>
    <row r="7" spans="2:8" ht="19.5" customHeight="1" x14ac:dyDescent="0.3">
      <c r="B7" s="6">
        <f t="array" ref="B7:H7">DaysAndWeeks+DATE(CalendarYear,9,1)-WEEKDAY(DATE(CalendarYear,9,1),(WeekStart="Monday")+1)+15</f>
        <v>45914</v>
      </c>
      <c r="C7" s="6">
        <v>45915</v>
      </c>
      <c r="D7" s="6">
        <v>45916</v>
      </c>
      <c r="E7" s="6">
        <v>45917</v>
      </c>
      <c r="F7" s="6">
        <v>45918</v>
      </c>
      <c r="G7" s="6">
        <v>45919</v>
      </c>
      <c r="H7" s="6">
        <v>45920</v>
      </c>
    </row>
    <row r="8" spans="2:8" ht="57.9" customHeight="1" x14ac:dyDescent="0.3">
      <c r="B8" s="8"/>
      <c r="C8" s="8"/>
      <c r="D8" s="28" t="s">
        <v>11</v>
      </c>
      <c r="E8" s="29" t="s">
        <v>12</v>
      </c>
      <c r="F8" s="30" t="s">
        <v>13</v>
      </c>
      <c r="G8" s="31" t="s">
        <v>14</v>
      </c>
      <c r="H8" s="8"/>
    </row>
    <row r="9" spans="2:8" ht="19.5" customHeight="1" x14ac:dyDescent="0.3">
      <c r="B9" s="13">
        <f t="array" ref="B9:H9">DaysAndWeeks+DATE(CalendarYear,9,1)-WEEKDAY(DATE(CalendarYear,9,1),(WeekStart="Monday")+1)+22</f>
        <v>45921</v>
      </c>
      <c r="C9" s="13">
        <v>45922</v>
      </c>
      <c r="D9" s="13">
        <v>45923</v>
      </c>
      <c r="E9" s="13">
        <v>45924</v>
      </c>
      <c r="F9" s="13">
        <v>45925</v>
      </c>
      <c r="G9" s="13">
        <v>45926</v>
      </c>
      <c r="H9" s="13">
        <v>45927</v>
      </c>
    </row>
    <row r="10" spans="2:8" ht="57.9" customHeight="1" x14ac:dyDescent="0.3">
      <c r="B10" s="11"/>
      <c r="C10" s="11"/>
      <c r="D10" s="32" t="s">
        <v>15</v>
      </c>
      <c r="E10" s="33" t="s">
        <v>16</v>
      </c>
      <c r="F10" s="34" t="s">
        <v>17</v>
      </c>
      <c r="G10" s="35" t="s">
        <v>18</v>
      </c>
      <c r="H10" s="11"/>
    </row>
    <row r="11" spans="2:8" ht="19.5" customHeight="1" x14ac:dyDescent="0.3">
      <c r="B11" s="6">
        <f t="array" ref="B11:H11">DaysAndWeeks+DATE(CalendarYear,9,1)-WEEKDAY(DATE(CalendarYear,9,1),(WeekStart="Monday")+1)+29</f>
        <v>45928</v>
      </c>
      <c r="C11" s="6">
        <v>45929</v>
      </c>
      <c r="D11" s="6">
        <v>45930</v>
      </c>
      <c r="E11" s="6">
        <v>45931</v>
      </c>
      <c r="F11" s="6">
        <v>45932</v>
      </c>
      <c r="G11" s="6">
        <v>45933</v>
      </c>
      <c r="H11" s="6">
        <v>45934</v>
      </c>
    </row>
    <row r="12" spans="2:8" ht="57.9" customHeight="1" x14ac:dyDescent="0.3">
      <c r="B12" s="8"/>
      <c r="C12" s="8"/>
      <c r="D12" s="8"/>
      <c r="E12" s="8"/>
      <c r="F12" s="8"/>
      <c r="G12" s="8"/>
      <c r="H12" s="8"/>
    </row>
    <row r="13" spans="2:8" ht="19.5" customHeight="1" x14ac:dyDescent="0.3">
      <c r="B13" s="13">
        <f t="array" ref="B13:C13">DaysAndWeeks+DATE(CalendarYear,9,1)-WEEKDAY(DATE(CalendarYear,9,1),(WeekStart="Monday")+1)+36</f>
        <v>45935</v>
      </c>
      <c r="C13" s="13">
        <v>45936</v>
      </c>
      <c r="D13" s="91"/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7" priority="1">
      <formula>DAY(B3)&gt;8</formula>
    </cfRule>
  </conditionalFormatting>
  <conditionalFormatting sqref="B11:H11 B13:C13">
    <cfRule type="expression" dxfId="6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8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1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800-000002000000}"/>
    <dataValidation allowBlank="1" showInputMessage="1" showErrorMessage="1" prompt="Enter Notes in the cell at right" sqref="D13:D14" xr:uid="{00000000-0002-0000-0800-000003000000}"/>
    <dataValidation allowBlank="1" showInputMessage="1" showErrorMessage="1" prompt="Enter Notes in this cell" sqref="E13:H14" xr:uid="{00000000-0002-0000-0800-000004000000}"/>
    <dataValidation allowBlank="1" showInputMessage="1" showErrorMessage="1" prompt="This row &amp; rows 6, 8, 10, 12, &amp; 14 are cells for entering daily notes related to the calendar day in the cell above" sqref="B4" xr:uid="{00000000-0002-0000-08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800-000006000000}"/>
    <dataValidation allowBlank="1" showInputMessage="1" showErrorMessage="1" prompt="September month calendar" sqref="A1" xr:uid="{00000000-0002-0000-0800-000007000000}"/>
  </dataValidations>
  <printOptions horizontalCentered="1" verticalCentered="1"/>
  <pageMargins left="0.25" right="0.25" top="0.75" bottom="0.75" header="0.3" footer="0.3"/>
  <pageSetup orientation="landscape" r:id="rId1"/>
  <headerFooter differentFirst="1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B1:H14"/>
  <sheetViews>
    <sheetView showGridLines="0" workbookViewId="0">
      <selection activeCell="G8" sqref="G8"/>
    </sheetView>
  </sheetViews>
  <sheetFormatPr defaultColWidth="8.77734375" defaultRowHeight="14.4" x14ac:dyDescent="0.3"/>
  <cols>
    <col min="1" max="1" width="2.6640625" style="1" customWidth="1"/>
    <col min="2" max="2" width="18.21875" style="1" hidden="1" customWidth="1"/>
    <col min="3" max="7" width="17.6640625" style="1" customWidth="1"/>
    <col min="8" max="8" width="17.6640625" style="1" hidden="1" customWidth="1"/>
    <col min="9" max="9" width="2.6640625" style="1" customWidth="1"/>
    <col min="10" max="16384" width="8.77734375" style="1"/>
  </cols>
  <sheetData>
    <row r="1" spans="2:8" s="14" customFormat="1" ht="60" customHeight="1" x14ac:dyDescent="0.3">
      <c r="B1" s="19" t="str">
        <f>"October "&amp;CalendarYear</f>
        <v>October 2025</v>
      </c>
      <c r="C1" s="38" t="s">
        <v>20</v>
      </c>
      <c r="D1" s="15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39" t="str">
        <f t="shared" ref="C2:H2" si="0">UPPER(TEXT(C3,"dddd"))</f>
        <v>MONDAY</v>
      </c>
      <c r="D2" s="39" t="str">
        <f t="shared" si="0"/>
        <v>TUESDAY</v>
      </c>
      <c r="E2" s="39" t="str">
        <f t="shared" si="0"/>
        <v>WEDNESDAY</v>
      </c>
      <c r="F2" s="39" t="str">
        <f t="shared" si="0"/>
        <v>THURSDAY</v>
      </c>
      <c r="G2" s="39" t="str">
        <f t="shared" si="0"/>
        <v>FRIDAY</v>
      </c>
      <c r="H2" s="2" t="str">
        <f t="shared" si="0"/>
        <v>SATURDAY</v>
      </c>
    </row>
    <row r="3" spans="2:8" ht="19.5" customHeight="1" x14ac:dyDescent="0.3">
      <c r="B3" s="6">
        <f t="array" ref="B3:H3">DaysAndWeeks+DATE(CalendarYear,10,1)-WEEKDAY(DATE(CalendarYear,10,1),(WeekStart="Monday")+1)+1</f>
        <v>45928</v>
      </c>
      <c r="C3" s="6">
        <v>45929</v>
      </c>
      <c r="D3" s="6">
        <v>45930</v>
      </c>
      <c r="E3" s="6">
        <v>45931</v>
      </c>
      <c r="F3" s="6">
        <v>45932</v>
      </c>
      <c r="G3" s="6">
        <v>45933</v>
      </c>
      <c r="H3" s="6">
        <v>45934</v>
      </c>
    </row>
    <row r="4" spans="2:8" ht="57.9" customHeight="1" x14ac:dyDescent="0.3">
      <c r="B4" s="8"/>
      <c r="C4" s="8"/>
      <c r="D4" s="41" t="s">
        <v>21</v>
      </c>
      <c r="E4" s="43" t="s">
        <v>22</v>
      </c>
      <c r="F4" s="42" t="s">
        <v>23</v>
      </c>
      <c r="G4" s="44" t="s">
        <v>24</v>
      </c>
      <c r="H4" s="8"/>
    </row>
    <row r="5" spans="2:8" ht="19.5" customHeight="1" x14ac:dyDescent="0.3">
      <c r="B5" s="13">
        <f t="array" ref="B5:H5">DaysAndWeeks+DATE(CalendarYear,10,1)-WEEKDAY(DATE(CalendarYear,10,1),(WeekStart="Monday")+1)+8</f>
        <v>45935</v>
      </c>
      <c r="C5" s="13">
        <v>45936</v>
      </c>
      <c r="D5" s="13">
        <v>45937</v>
      </c>
      <c r="E5" s="13">
        <v>45938</v>
      </c>
      <c r="F5" s="13">
        <v>45939</v>
      </c>
      <c r="G5" s="13">
        <v>45940</v>
      </c>
      <c r="H5" s="13">
        <v>45941</v>
      </c>
    </row>
    <row r="6" spans="2:8" ht="57.9" customHeight="1" x14ac:dyDescent="0.3">
      <c r="B6" s="11"/>
      <c r="C6" s="11"/>
      <c r="D6" s="45" t="s">
        <v>25</v>
      </c>
      <c r="E6" s="34" t="s">
        <v>26</v>
      </c>
      <c r="F6" s="46" t="s">
        <v>27</v>
      </c>
      <c r="G6" s="27" t="s">
        <v>28</v>
      </c>
      <c r="H6" s="11"/>
    </row>
    <row r="7" spans="2:8" ht="19.5" customHeight="1" x14ac:dyDescent="0.3">
      <c r="B7" s="6">
        <f t="array" ref="B7:H7">DaysAndWeeks+DATE(CalendarYear,10,1)-WEEKDAY(DATE(CalendarYear,10,1),(WeekStart="Monday")+1)+15</f>
        <v>45942</v>
      </c>
      <c r="C7" s="6">
        <v>45943</v>
      </c>
      <c r="D7" s="6">
        <v>45944</v>
      </c>
      <c r="E7" s="6">
        <v>45945</v>
      </c>
      <c r="F7" s="6">
        <v>45946</v>
      </c>
      <c r="G7" s="6">
        <v>45947</v>
      </c>
      <c r="H7" s="6">
        <v>45948</v>
      </c>
    </row>
    <row r="8" spans="2:8" ht="57.9" customHeight="1" x14ac:dyDescent="0.3">
      <c r="B8" s="8"/>
      <c r="C8" s="28" t="s">
        <v>7</v>
      </c>
      <c r="D8" s="47" t="s">
        <v>29</v>
      </c>
      <c r="E8" s="29" t="s">
        <v>30</v>
      </c>
      <c r="F8" s="66" t="s">
        <v>31</v>
      </c>
      <c r="G8" s="66" t="s">
        <v>31</v>
      </c>
      <c r="H8" s="8"/>
    </row>
    <row r="9" spans="2:8" ht="19.5" customHeight="1" x14ac:dyDescent="0.3">
      <c r="B9" s="13">
        <f t="array" ref="B9:H9">DaysAndWeeks+DATE(CalendarYear,10,1)-WEEKDAY(DATE(CalendarYear,10,1),(WeekStart="Monday")+1)+22</f>
        <v>45949</v>
      </c>
      <c r="C9" s="13">
        <v>45950</v>
      </c>
      <c r="D9" s="13">
        <v>45951</v>
      </c>
      <c r="E9" s="13">
        <v>45952</v>
      </c>
      <c r="F9" s="13">
        <v>45953</v>
      </c>
      <c r="G9" s="13">
        <v>45954</v>
      </c>
      <c r="H9" s="13">
        <v>45955</v>
      </c>
    </row>
    <row r="10" spans="2:8" ht="57.9" customHeight="1" x14ac:dyDescent="0.3">
      <c r="B10" s="11"/>
      <c r="C10" s="11"/>
      <c r="D10" s="50" t="s">
        <v>32</v>
      </c>
      <c r="E10" s="51" t="s">
        <v>12</v>
      </c>
      <c r="F10" s="32" t="s">
        <v>33</v>
      </c>
      <c r="G10" s="33" t="s">
        <v>13</v>
      </c>
      <c r="H10" s="11"/>
    </row>
    <row r="11" spans="2:8" ht="19.5" customHeight="1" x14ac:dyDescent="0.3">
      <c r="B11" s="6">
        <f t="array" ref="B11:H11">DaysAndWeeks+DATE(CalendarYear,10,1)-WEEKDAY(DATE(CalendarYear,10,1),(WeekStart="Monday")+1)+29</f>
        <v>45956</v>
      </c>
      <c r="C11" s="6">
        <v>45957</v>
      </c>
      <c r="D11" s="6">
        <v>45958</v>
      </c>
      <c r="E11" s="6">
        <v>45959</v>
      </c>
      <c r="F11" s="6">
        <v>45960</v>
      </c>
      <c r="G11" s="6">
        <v>45961</v>
      </c>
      <c r="H11" s="6">
        <v>45962</v>
      </c>
    </row>
    <row r="12" spans="2:8" ht="57.9" customHeight="1" x14ac:dyDescent="0.3">
      <c r="B12" s="8"/>
      <c r="C12" s="8"/>
      <c r="D12" s="52" t="s">
        <v>17</v>
      </c>
      <c r="E12" s="53" t="s">
        <v>16</v>
      </c>
      <c r="F12" s="40" t="s">
        <v>14</v>
      </c>
      <c r="G12" s="8"/>
      <c r="H12" s="8"/>
    </row>
    <row r="13" spans="2:8" ht="19.5" customHeight="1" x14ac:dyDescent="0.3">
      <c r="B13" s="13">
        <f t="array" ref="B13:C13">DaysAndWeeks+DATE(CalendarYear,10,1)-WEEKDAY(DATE(CalendarYear,10,1),(WeekStart="Monday")+1)+36</f>
        <v>45963</v>
      </c>
      <c r="C13" s="13">
        <v>45964</v>
      </c>
      <c r="D13" s="91"/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5" priority="1">
      <formula>DAY(B3)&gt;8</formula>
    </cfRule>
  </conditionalFormatting>
  <conditionalFormatting sqref="B11:H11 B13:C13">
    <cfRule type="expression" dxfId="4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9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1000000}"/>
    <dataValidation allowBlank="1" showInputMessage="1" showErrorMessage="1" prompt="October month calendar" sqref="A1" xr:uid="{00000000-0002-0000-0900-000002000000}"/>
    <dataValidation allowBlank="1" showInputMessage="1" showErrorMessage="1" prompt="Enter Notes in the cell at right" sqref="D13:D14" xr:uid="{00000000-0002-0000-0900-000003000000}"/>
    <dataValidation allowBlank="1" showInputMessage="1" showErrorMessage="1" prompt="Enter Notes in this cell" sqref="E13:H14" xr:uid="{00000000-0002-0000-0900-000004000000}"/>
    <dataValidation allowBlank="1" showInputMessage="1" showErrorMessage="1" prompt="This row &amp; rows 6, 8, 10, 12, &amp; 14 are cells for entering daily notes related to the calendar day in the cell above" sqref="B4" xr:uid="{00000000-0002-0000-09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9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9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B1:H14"/>
  <sheetViews>
    <sheetView showGridLines="0" topLeftCell="A4" workbookViewId="0">
      <selection activeCell="E12" sqref="E12"/>
    </sheetView>
  </sheetViews>
  <sheetFormatPr defaultColWidth="8.77734375" defaultRowHeight="14.4" x14ac:dyDescent="0.3"/>
  <cols>
    <col min="1" max="1" width="2.6640625" style="1" customWidth="1"/>
    <col min="2" max="2" width="18.21875" style="1" hidden="1" customWidth="1"/>
    <col min="3" max="7" width="17.6640625" style="1" customWidth="1"/>
    <col min="8" max="8" width="17.6640625" style="1" hidden="1" customWidth="1"/>
    <col min="9" max="9" width="2.6640625" style="1" customWidth="1"/>
    <col min="10" max="16384" width="8.77734375" style="1"/>
  </cols>
  <sheetData>
    <row r="1" spans="2:8" s="14" customFormat="1" ht="60" customHeight="1" x14ac:dyDescent="0.3">
      <c r="B1" s="19" t="str">
        <f>"November "&amp;CalendarYear</f>
        <v>November 2025</v>
      </c>
      <c r="C1" s="54" t="s">
        <v>34</v>
      </c>
      <c r="D1" s="15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55" t="str">
        <f t="shared" ref="C2:H2" si="0">UPPER(TEXT(C3,"dddd"))</f>
        <v>MONDAY</v>
      </c>
      <c r="D2" s="55" t="str">
        <f t="shared" si="0"/>
        <v>TUESDAY</v>
      </c>
      <c r="E2" s="55" t="str">
        <f t="shared" si="0"/>
        <v>WEDNESDAY</v>
      </c>
      <c r="F2" s="55" t="str">
        <f t="shared" si="0"/>
        <v>THURSDAY</v>
      </c>
      <c r="G2" s="55" t="str">
        <f t="shared" si="0"/>
        <v>FRIDAY</v>
      </c>
      <c r="H2" s="2" t="str">
        <f t="shared" si="0"/>
        <v>SATURDAY</v>
      </c>
    </row>
    <row r="3" spans="2:8" ht="19.5" customHeight="1" x14ac:dyDescent="0.3">
      <c r="B3" s="6">
        <f t="array" ref="B3:H3">DaysAndWeeks+DATE(CalendarYear,11,1)-WEEKDAY(DATE(CalendarYear,11,1),(WeekStart="Monday")+1)+1</f>
        <v>45956</v>
      </c>
      <c r="C3" s="6">
        <v>45957</v>
      </c>
      <c r="D3" s="6">
        <v>45958</v>
      </c>
      <c r="E3" s="6">
        <v>45959</v>
      </c>
      <c r="F3" s="6">
        <v>45960</v>
      </c>
      <c r="G3" s="6">
        <v>45961</v>
      </c>
      <c r="H3" s="6">
        <v>45962</v>
      </c>
    </row>
    <row r="4" spans="2:8" ht="57.9" customHeight="1" x14ac:dyDescent="0.3">
      <c r="B4" s="8"/>
      <c r="C4" s="8"/>
      <c r="D4" s="8"/>
      <c r="E4" s="8"/>
      <c r="F4" s="8"/>
      <c r="G4" s="58" t="s">
        <v>35</v>
      </c>
      <c r="H4" s="8"/>
    </row>
    <row r="5" spans="2:8" ht="19.5" customHeight="1" x14ac:dyDescent="0.3">
      <c r="B5" s="13">
        <f t="array" ref="B5:H5">DaysAndWeeks+DATE(CalendarYear,11,1)-WEEKDAY(DATE(CalendarYear,11,1),(WeekStart="Monday")+1)+8</f>
        <v>45963</v>
      </c>
      <c r="C5" s="13">
        <v>45964</v>
      </c>
      <c r="D5" s="13">
        <v>45965</v>
      </c>
      <c r="E5" s="13">
        <v>45966</v>
      </c>
      <c r="F5" s="13">
        <v>45967</v>
      </c>
      <c r="G5" s="13">
        <v>45968</v>
      </c>
      <c r="H5" s="13">
        <v>45969</v>
      </c>
    </row>
    <row r="6" spans="2:8" ht="57.9" customHeight="1" x14ac:dyDescent="0.3">
      <c r="B6" s="11"/>
      <c r="C6" s="11"/>
      <c r="D6" s="26" t="s">
        <v>43</v>
      </c>
      <c r="E6" s="59" t="s">
        <v>36</v>
      </c>
      <c r="F6" s="60" t="s">
        <v>21</v>
      </c>
      <c r="G6" s="61" t="s">
        <v>38</v>
      </c>
      <c r="H6" s="11"/>
    </row>
    <row r="7" spans="2:8" ht="19.5" customHeight="1" x14ac:dyDescent="0.3">
      <c r="B7" s="6">
        <f t="array" ref="B7:H7">DaysAndWeeks+DATE(CalendarYear,11,1)-WEEKDAY(DATE(CalendarYear,11,1),(WeekStart="Monday")+1)+15</f>
        <v>45970</v>
      </c>
      <c r="C7" s="6">
        <v>45971</v>
      </c>
      <c r="D7" s="6">
        <v>45972</v>
      </c>
      <c r="E7" s="6">
        <v>45973</v>
      </c>
      <c r="F7" s="6">
        <v>45974</v>
      </c>
      <c r="G7" s="6">
        <v>45975</v>
      </c>
      <c r="H7" s="6">
        <v>45976</v>
      </c>
    </row>
    <row r="8" spans="2:8" ht="57.9" customHeight="1" x14ac:dyDescent="0.3">
      <c r="B8" s="8"/>
      <c r="C8" s="22" t="s">
        <v>5</v>
      </c>
      <c r="D8" s="48" t="s">
        <v>39</v>
      </c>
      <c r="E8" s="23" t="s">
        <v>40</v>
      </c>
      <c r="F8" s="29" t="s">
        <v>41</v>
      </c>
      <c r="G8" s="49" t="s">
        <v>42</v>
      </c>
      <c r="H8" s="8"/>
    </row>
    <row r="9" spans="2:8" ht="19.5" customHeight="1" x14ac:dyDescent="0.3">
      <c r="B9" s="13">
        <f t="array" ref="B9:H9">DaysAndWeeks+DATE(CalendarYear,11,1)-WEEKDAY(DATE(CalendarYear,11,1),(WeekStart="Monday")+1)+22</f>
        <v>45977</v>
      </c>
      <c r="C9" s="13">
        <v>45978</v>
      </c>
      <c r="D9" s="13">
        <v>45979</v>
      </c>
      <c r="E9" s="13">
        <v>45980</v>
      </c>
      <c r="F9" s="13">
        <v>45981</v>
      </c>
      <c r="G9" s="13">
        <v>45982</v>
      </c>
      <c r="H9" s="13">
        <v>45983</v>
      </c>
    </row>
    <row r="10" spans="2:8" ht="57.9" customHeight="1" x14ac:dyDescent="0.3">
      <c r="B10" s="11"/>
      <c r="C10" s="11"/>
      <c r="D10" s="25" t="s">
        <v>25</v>
      </c>
      <c r="E10" s="51" t="s">
        <v>44</v>
      </c>
      <c r="F10" s="62" t="s">
        <v>32</v>
      </c>
      <c r="G10" s="32" t="s">
        <v>45</v>
      </c>
      <c r="H10" s="11"/>
    </row>
    <row r="11" spans="2:8" ht="19.5" customHeight="1" x14ac:dyDescent="0.3">
      <c r="B11" s="6">
        <f t="array" ref="B11:H11">DaysAndWeeks+DATE(CalendarYear,11,1)-WEEKDAY(DATE(CalendarYear,11,1),(WeekStart="Monday")+1)+29</f>
        <v>45984</v>
      </c>
      <c r="C11" s="6">
        <v>45985</v>
      </c>
      <c r="D11" s="6">
        <v>45986</v>
      </c>
      <c r="E11" s="6">
        <v>45987</v>
      </c>
      <c r="F11" s="6">
        <v>45988</v>
      </c>
      <c r="G11" s="6">
        <v>45989</v>
      </c>
      <c r="H11" s="6">
        <v>45990</v>
      </c>
    </row>
    <row r="12" spans="2:8" ht="57.9" customHeight="1" x14ac:dyDescent="0.3">
      <c r="B12" s="8"/>
      <c r="C12" s="40" t="s">
        <v>26</v>
      </c>
      <c r="D12" s="63" t="s">
        <v>21</v>
      </c>
      <c r="E12" s="29" t="s">
        <v>10</v>
      </c>
      <c r="F12" s="49" t="s">
        <v>46</v>
      </c>
      <c r="G12" s="49" t="s">
        <v>46</v>
      </c>
      <c r="H12" s="8"/>
    </row>
    <row r="13" spans="2:8" ht="19.5" customHeight="1" x14ac:dyDescent="0.3">
      <c r="B13" s="13">
        <f t="array" ref="B13:C13">DaysAndWeeks+DATE(CalendarYear,11,1)-WEEKDAY(DATE(CalendarYear,11,1),(WeekStart="Monday")+1)+36</f>
        <v>45991</v>
      </c>
      <c r="C13" s="13">
        <v>45992</v>
      </c>
      <c r="D13" s="91"/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3" priority="1">
      <formula>DAY(B3)&gt;8</formula>
    </cfRule>
  </conditionalFormatting>
  <conditionalFormatting sqref="B11:H11 B13:C13">
    <cfRule type="expression" dxfId="2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A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1000000}"/>
    <dataValidation allowBlank="1" showInputMessage="1" showErrorMessage="1" prompt="November month calendar" sqref="A1" xr:uid="{00000000-0002-0000-0A00-000002000000}"/>
    <dataValidation allowBlank="1" showInputMessage="1" showErrorMessage="1" prompt="Enter Notes in the cell at right" sqref="D13:D14" xr:uid="{00000000-0002-0000-0A00-000003000000}"/>
    <dataValidation allowBlank="1" showInputMessage="1" showErrorMessage="1" prompt="Enter Notes in this cell" sqref="E13:H14" xr:uid="{00000000-0002-0000-0A00-000004000000}"/>
    <dataValidation allowBlank="1" showInputMessage="1" showErrorMessage="1" prompt="This row &amp; rows 6, 8, 10, 12, &amp; 14 are cells for entering daily notes related to the calendar day in the cell above" sqref="B4" xr:uid="{00000000-0002-0000-0A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A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B1:H14"/>
  <sheetViews>
    <sheetView showGridLines="0" workbookViewId="0">
      <selection activeCell="D12" sqref="D12"/>
    </sheetView>
  </sheetViews>
  <sheetFormatPr defaultColWidth="8.77734375" defaultRowHeight="14.4" x14ac:dyDescent="0.3"/>
  <cols>
    <col min="1" max="1" width="2.6640625" style="1" customWidth="1"/>
    <col min="2" max="2" width="18.21875" style="1" hidden="1" customWidth="1"/>
    <col min="3" max="7" width="17.6640625" style="1" customWidth="1"/>
    <col min="8" max="8" width="17.6640625" style="1" hidden="1" customWidth="1"/>
    <col min="9" max="9" width="2.6640625" style="1" customWidth="1"/>
    <col min="10" max="16384" width="8.77734375" style="1"/>
  </cols>
  <sheetData>
    <row r="1" spans="2:8" s="14" customFormat="1" ht="60" customHeight="1" x14ac:dyDescent="0.3">
      <c r="B1" s="19" t="str">
        <f>"December "&amp;CalendarYear</f>
        <v>December 2025</v>
      </c>
      <c r="C1" s="56" t="s">
        <v>47</v>
      </c>
      <c r="D1" s="15"/>
      <c r="E1" s="15"/>
      <c r="F1" s="15"/>
      <c r="G1" s="15"/>
      <c r="H1" s="18"/>
    </row>
    <row r="2" spans="2:8" ht="21.75" customHeight="1" thickBot="1" x14ac:dyDescent="0.35">
      <c r="B2" s="2" t="str">
        <f>IF(WeekStart="SUNDAY", "SUNDAY","MONDAY")</f>
        <v>SUNDAY</v>
      </c>
      <c r="C2" s="57" t="str">
        <f t="shared" ref="C2:H2" si="0">UPPER(TEXT(C3,"dddd"))</f>
        <v>MONDAY</v>
      </c>
      <c r="D2" s="57" t="str">
        <f t="shared" si="0"/>
        <v>TUESDAY</v>
      </c>
      <c r="E2" s="57" t="str">
        <f t="shared" si="0"/>
        <v>WEDNESDAY</v>
      </c>
      <c r="F2" s="57" t="str">
        <f t="shared" si="0"/>
        <v>THURSDAY</v>
      </c>
      <c r="G2" s="57" t="str">
        <f t="shared" si="0"/>
        <v>FRIDAY</v>
      </c>
      <c r="H2" s="2" t="str">
        <f t="shared" si="0"/>
        <v>SATURDAY</v>
      </c>
    </row>
    <row r="3" spans="2:8" ht="19.5" customHeight="1" x14ac:dyDescent="0.3">
      <c r="B3" s="6">
        <f t="array" ref="B3:H3">DaysAndWeeks+DATE(CalendarYear,12,1)-WEEKDAY(DATE(CalendarYear,12,1),(WeekStart="Monday")+1)+1</f>
        <v>45991</v>
      </c>
      <c r="C3" s="6">
        <v>45992</v>
      </c>
      <c r="D3" s="6">
        <v>45993</v>
      </c>
      <c r="E3" s="6">
        <v>45994</v>
      </c>
      <c r="F3" s="6">
        <v>45995</v>
      </c>
      <c r="G3" s="6">
        <v>45996</v>
      </c>
      <c r="H3" s="6">
        <v>45997</v>
      </c>
    </row>
    <row r="4" spans="2:8" ht="57.9" customHeight="1" x14ac:dyDescent="0.3">
      <c r="B4" s="8"/>
      <c r="C4" s="8"/>
      <c r="D4" s="58" t="s">
        <v>9</v>
      </c>
      <c r="E4" s="65" t="s">
        <v>48</v>
      </c>
      <c r="F4" s="58" t="s">
        <v>49</v>
      </c>
      <c r="G4" s="65" t="s">
        <v>28</v>
      </c>
      <c r="H4" s="8"/>
    </row>
    <row r="5" spans="2:8" ht="19.5" customHeight="1" x14ac:dyDescent="0.3">
      <c r="B5" s="13">
        <f t="array" ref="B5:H5">DaysAndWeeks+DATE(CalendarYear,12,1)-WEEKDAY(DATE(CalendarYear,12,1),(WeekStart="Monday")+1)+8</f>
        <v>45998</v>
      </c>
      <c r="C5" s="13">
        <v>45999</v>
      </c>
      <c r="D5" s="13">
        <v>46000</v>
      </c>
      <c r="E5" s="13">
        <v>46001</v>
      </c>
      <c r="F5" s="13">
        <v>46002</v>
      </c>
      <c r="G5" s="13">
        <v>46003</v>
      </c>
      <c r="H5" s="13">
        <v>46004</v>
      </c>
    </row>
    <row r="6" spans="2:8" ht="57.9" customHeight="1" x14ac:dyDescent="0.3">
      <c r="B6" s="11"/>
      <c r="C6" s="11"/>
      <c r="D6" s="34" t="s">
        <v>50</v>
      </c>
      <c r="E6" s="27" t="s">
        <v>51</v>
      </c>
      <c r="F6" s="34" t="s">
        <v>17</v>
      </c>
      <c r="G6" s="27" t="s">
        <v>25</v>
      </c>
      <c r="H6" s="11"/>
    </row>
    <row r="7" spans="2:8" ht="19.5" customHeight="1" x14ac:dyDescent="0.3">
      <c r="B7" s="6">
        <f t="array" ref="B7:H7">DaysAndWeeks+DATE(CalendarYear,12,1)-WEEKDAY(DATE(CalendarYear,12,1),(WeekStart="Monday")+1)+15</f>
        <v>46005</v>
      </c>
      <c r="C7" s="6">
        <v>46006</v>
      </c>
      <c r="D7" s="6">
        <v>46007</v>
      </c>
      <c r="E7" s="6">
        <v>46008</v>
      </c>
      <c r="F7" s="6">
        <v>46009</v>
      </c>
      <c r="G7" s="6">
        <v>46010</v>
      </c>
      <c r="H7" s="6">
        <v>46011</v>
      </c>
    </row>
    <row r="8" spans="2:8" ht="57.9" customHeight="1" x14ac:dyDescent="0.3">
      <c r="B8" s="8"/>
      <c r="C8" s="8"/>
      <c r="D8" s="58" t="s">
        <v>30</v>
      </c>
      <c r="E8" s="65" t="s">
        <v>52</v>
      </c>
      <c r="F8" s="58" t="s">
        <v>43</v>
      </c>
      <c r="G8" s="65" t="s">
        <v>23</v>
      </c>
      <c r="H8" s="8"/>
    </row>
    <row r="9" spans="2:8" ht="19.5" customHeight="1" x14ac:dyDescent="0.3">
      <c r="B9" s="13">
        <f t="array" ref="B9:H9">DaysAndWeeks+DATE(CalendarYear,12,1)-WEEKDAY(DATE(CalendarYear,12,1),(WeekStart="Monday")+1)+22</f>
        <v>46012</v>
      </c>
      <c r="C9" s="13">
        <v>46013</v>
      </c>
      <c r="D9" s="13">
        <v>46014</v>
      </c>
      <c r="E9" s="13">
        <v>46015</v>
      </c>
      <c r="F9" s="13">
        <v>46016</v>
      </c>
      <c r="G9" s="13">
        <v>46017</v>
      </c>
      <c r="H9" s="13">
        <v>46018</v>
      </c>
    </row>
    <row r="10" spans="2:8" ht="57.9" customHeight="1" x14ac:dyDescent="0.3">
      <c r="B10" s="11"/>
      <c r="C10" s="68" t="s">
        <v>69</v>
      </c>
      <c r="D10" s="68" t="s">
        <v>69</v>
      </c>
      <c r="E10" s="68" t="s">
        <v>69</v>
      </c>
      <c r="F10" s="68" t="s">
        <v>69</v>
      </c>
      <c r="G10" s="68" t="s">
        <v>69</v>
      </c>
      <c r="H10" s="11"/>
    </row>
    <row r="11" spans="2:8" ht="19.5" customHeight="1" x14ac:dyDescent="0.3">
      <c r="B11" s="6">
        <f t="array" ref="B11:H11">DaysAndWeeks+DATE(CalendarYear,12,1)-WEEKDAY(DATE(CalendarYear,12,1),(WeekStart="Monday")+1)+29</f>
        <v>46019</v>
      </c>
      <c r="C11" s="6">
        <v>46020</v>
      </c>
      <c r="D11" s="6">
        <v>46021</v>
      </c>
      <c r="E11" s="6">
        <v>46022</v>
      </c>
      <c r="F11" s="6">
        <v>46023</v>
      </c>
      <c r="G11" s="6">
        <v>46024</v>
      </c>
      <c r="H11" s="6">
        <v>46025</v>
      </c>
    </row>
    <row r="12" spans="2:8" ht="57.9" customHeight="1" x14ac:dyDescent="0.3">
      <c r="B12" s="8"/>
      <c r="C12" s="68" t="s">
        <v>69</v>
      </c>
      <c r="D12" s="68" t="s">
        <v>69</v>
      </c>
      <c r="E12" s="8"/>
      <c r="F12" s="8"/>
      <c r="G12" s="8"/>
      <c r="H12" s="8"/>
    </row>
    <row r="13" spans="2:8" ht="19.5" customHeight="1" x14ac:dyDescent="0.3">
      <c r="B13" s="13">
        <f t="array" ref="B13:C13">DaysAndWeeks+DATE(CalendarYear,12,1)-WEEKDAY(DATE(CalendarYear,12,1),(WeekStart="Monday")+1)+36</f>
        <v>46026</v>
      </c>
      <c r="C13" s="13">
        <v>46027</v>
      </c>
      <c r="D13" s="91"/>
      <c r="E13" s="92"/>
      <c r="F13" s="92"/>
      <c r="G13" s="92"/>
      <c r="H13" s="92"/>
    </row>
    <row r="14" spans="2:8" ht="57.9" customHeight="1" x14ac:dyDescent="0.3">
      <c r="B14" s="11"/>
      <c r="C14" s="11"/>
      <c r="D14" s="91"/>
      <c r="E14" s="92"/>
      <c r="F14" s="92"/>
      <c r="G14" s="92"/>
      <c r="H14" s="92"/>
    </row>
  </sheetData>
  <mergeCells count="2">
    <mergeCell ref="D13:D14"/>
    <mergeCell ref="E13:H14"/>
  </mergeCells>
  <conditionalFormatting sqref="B3:G3">
    <cfRule type="expression" dxfId="1" priority="1">
      <formula>DAY(B3)&gt;8</formula>
    </cfRule>
  </conditionalFormatting>
  <conditionalFormatting sqref="B11:H11 B13:C13">
    <cfRule type="expression" dxfId="0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B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1000000}"/>
    <dataValidation allowBlank="1" showInputMessage="1" showErrorMessage="1" prompt="December month calendar" sqref="A1" xr:uid="{00000000-0002-0000-0B00-000002000000}"/>
    <dataValidation allowBlank="1" showInputMessage="1" showErrorMessage="1" prompt="Enter Notes in the cell at right" sqref="D13:D14" xr:uid="{00000000-0002-0000-0B00-000003000000}"/>
    <dataValidation allowBlank="1" showInputMessage="1" showErrorMessage="1" prompt="Enter Notes in this cell" sqref="E13:H14" xr:uid="{00000000-0002-0000-0B00-000004000000}"/>
    <dataValidation allowBlank="1" showInputMessage="1" showErrorMessage="1" prompt="This row &amp; rows 6, 8, 10, 12, &amp; 14 are cells for entering daily notes related to the calendar day in the cell above" sqref="B4" xr:uid="{00000000-0002-0000-0B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B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B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636B45A5-27CF-4D70-8AAC-EA633EBA7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917E99-0149-45D6-8816-502031B4AE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152AB-C772-49BD-A744-BBCD2B1B4B4E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30e9df3-be65-4c73-a93b-d1236ebd677e"/>
    <ds:schemaRef ds:uri="71af3243-3dd4-4a8d-8c0d-dd76da1f02a5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TM02930051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2024-06-10T18:17:35Z</dcterms:created>
  <dcterms:modified xsi:type="dcterms:W3CDTF">2024-08-29T15:59:41Z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